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\PARA CARGAR EN LA PAGINA\2do-trimestre\trimestral\6-informacion-disciplina-financiera\"/>
    </mc:Choice>
  </mc:AlternateContent>
  <xr:revisionPtr revIDLastSave="0" documentId="8_{6184B1A8-E729-417E-AF9F-8524EEF216D7}" xr6:coauthVersionLast="41" xr6:coauthVersionMax="41" xr10:uidLastSave="{00000000-0000-0000-0000-000000000000}"/>
  <bookViews>
    <workbookView xWindow="-120" yWindow="-120" windowWidth="24240" windowHeight="13140" firstSheet="1" activeTab="9" xr2:uid="{00000000-000D-0000-FFFF-FFFF00000000}"/>
  </bookViews>
  <sheets>
    <sheet name="Hoja1" sheetId="5" state="hidden" r:id="rId1"/>
    <sheet name="F1" sheetId="6" r:id="rId2"/>
    <sheet name="F2" sheetId="7" r:id="rId3"/>
    <sheet name="F3" sheetId="8" r:id="rId4"/>
    <sheet name="F4" sheetId="9" r:id="rId5"/>
    <sheet name="F5" sheetId="10" r:id="rId6"/>
    <sheet name="F6a" sheetId="1" r:id="rId7"/>
    <sheet name="F6b" sheetId="2" r:id="rId8"/>
    <sheet name="F6c" sheetId="3" r:id="rId9"/>
    <sheet name="F6d" sheetId="4" r:id="rId10"/>
  </sheets>
  <definedNames>
    <definedName name="_xlnm._FilterDatabase" localSheetId="5" hidden="1">'F5'!$A$3:$G$71</definedName>
    <definedName name="_xlnm._FilterDatabase" localSheetId="6" hidden="1">F6a!$B$3:$H$155</definedName>
    <definedName name="_xlnm._FilterDatabase" localSheetId="7" hidden="1">F6b!$A$3:$G$13</definedName>
    <definedName name="_xlnm._FilterDatabase" localSheetId="8" hidden="1">F6c!$B$3:$H$79</definedName>
    <definedName name="_xlnm._FilterDatabase" localSheetId="9" hidden="1">F6d!$A$3:$G$27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8" i="3" l="1"/>
  <c r="H78" i="3" s="1"/>
  <c r="E72" i="3"/>
  <c r="H72" i="3" s="1"/>
  <c r="E61" i="3"/>
  <c r="H61" i="3" s="1"/>
  <c r="E52" i="3"/>
  <c r="H52" i="3" s="1"/>
  <c r="E41" i="3"/>
  <c r="H41" i="3" s="1"/>
  <c r="E35" i="3"/>
  <c r="H35" i="3" s="1"/>
  <c r="E24" i="3"/>
  <c r="H24" i="3" s="1"/>
  <c r="E15" i="3"/>
  <c r="H15" i="3" s="1"/>
  <c r="D25" i="2"/>
  <c r="G25" i="2" s="1"/>
  <c r="K14" i="8"/>
  <c r="K13" i="8"/>
  <c r="K12" i="8"/>
  <c r="K11" i="8"/>
  <c r="E10" i="8"/>
  <c r="K10" i="8" s="1"/>
  <c r="K8" i="8"/>
  <c r="K7" i="8"/>
  <c r="K6" i="8"/>
  <c r="K5" i="8"/>
  <c r="J4" i="8"/>
  <c r="J16" i="8" s="1"/>
  <c r="I4" i="8"/>
  <c r="I16" i="8" s="1"/>
  <c r="H4" i="8"/>
  <c r="H16" i="8" s="1"/>
  <c r="G4" i="8"/>
  <c r="G16" i="8" s="1"/>
  <c r="E4" i="8"/>
  <c r="K4" i="8" s="1"/>
  <c r="E16" i="8" l="1"/>
  <c r="K16" i="8" s="1"/>
  <c r="F70" i="10" l="1"/>
  <c r="E70" i="10"/>
  <c r="C70" i="10"/>
  <c r="B70" i="10"/>
  <c r="G69" i="10"/>
  <c r="D69" i="10"/>
  <c r="G68" i="10"/>
  <c r="D68" i="10"/>
  <c r="G63" i="10"/>
  <c r="G62" i="10" s="1"/>
  <c r="D63" i="10"/>
  <c r="D62" i="10" s="1"/>
  <c r="F62" i="10"/>
  <c r="E62" i="10"/>
  <c r="C62" i="10"/>
  <c r="B62" i="10"/>
  <c r="G59" i="10"/>
  <c r="D59" i="10"/>
  <c r="G58" i="10"/>
  <c r="G57" i="10"/>
  <c r="G55" i="10" s="1"/>
  <c r="G56" i="10"/>
  <c r="G54" i="10"/>
  <c r="G53" i="10"/>
  <c r="D53" i="10"/>
  <c r="G52" i="10"/>
  <c r="D52" i="10"/>
  <c r="D50" i="10" s="1"/>
  <c r="G51" i="10"/>
  <c r="D51" i="10"/>
  <c r="F50" i="10"/>
  <c r="E50" i="10"/>
  <c r="C50" i="10"/>
  <c r="B50" i="10"/>
  <c r="G49" i="10"/>
  <c r="G48" i="10"/>
  <c r="G47" i="10"/>
  <c r="G46" i="10"/>
  <c r="G45" i="10"/>
  <c r="G44" i="10"/>
  <c r="G43" i="10"/>
  <c r="G42" i="10"/>
  <c r="F41" i="10"/>
  <c r="F60" i="10" s="1"/>
  <c r="E41" i="10"/>
  <c r="E60" i="10" s="1"/>
  <c r="D41" i="10"/>
  <c r="C41" i="10"/>
  <c r="B41" i="10"/>
  <c r="B60" i="10" s="1"/>
  <c r="G36" i="10"/>
  <c r="D36" i="10"/>
  <c r="G35" i="10"/>
  <c r="D35" i="10"/>
  <c r="F34" i="10"/>
  <c r="E34" i="10"/>
  <c r="C34" i="10"/>
  <c r="B34" i="10"/>
  <c r="G33" i="10"/>
  <c r="G32" i="10" s="1"/>
  <c r="D33" i="10"/>
  <c r="F32" i="10"/>
  <c r="E32" i="10"/>
  <c r="D32" i="10"/>
  <c r="C32" i="10"/>
  <c r="B32" i="10"/>
  <c r="G31" i="10"/>
  <c r="G30" i="10"/>
  <c r="D30" i="10"/>
  <c r="G29" i="10"/>
  <c r="D29" i="10"/>
  <c r="G28" i="10"/>
  <c r="D28" i="10"/>
  <c r="G27" i="10"/>
  <c r="D27" i="10"/>
  <c r="D25" i="10" s="1"/>
  <c r="G26" i="10"/>
  <c r="G25" i="10" s="1"/>
  <c r="D26" i="10"/>
  <c r="F25" i="10"/>
  <c r="E25" i="10"/>
  <c r="C25" i="10"/>
  <c r="C37" i="10" s="1"/>
  <c r="B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  <c r="G16" i="10"/>
  <c r="D16" i="10"/>
  <c r="G15" i="10"/>
  <c r="G13" i="10" s="1"/>
  <c r="D15" i="10"/>
  <c r="G14" i="10"/>
  <c r="F13" i="10"/>
  <c r="E13" i="10"/>
  <c r="C13" i="10"/>
  <c r="B13" i="10"/>
  <c r="G12" i="10"/>
  <c r="G11" i="10"/>
  <c r="D11" i="10"/>
  <c r="G10" i="10"/>
  <c r="D10" i="10"/>
  <c r="G9" i="10"/>
  <c r="D9" i="10"/>
  <c r="G8" i="10"/>
  <c r="D8" i="10"/>
  <c r="G7" i="10"/>
  <c r="D7" i="10"/>
  <c r="G6" i="10"/>
  <c r="D6" i="10"/>
  <c r="G70" i="10" l="1"/>
  <c r="B37" i="10"/>
  <c r="B65" i="10" s="1"/>
  <c r="D60" i="10"/>
  <c r="C60" i="10"/>
  <c r="C65" i="10" s="1"/>
  <c r="F37" i="10"/>
  <c r="E37" i="10"/>
  <c r="E65" i="10" s="1"/>
  <c r="G50" i="10"/>
  <c r="G60" i="10" s="1"/>
  <c r="D13" i="10"/>
  <c r="G34" i="10"/>
  <c r="D70" i="10"/>
  <c r="D34" i="10"/>
  <c r="D37" i="10" s="1"/>
  <c r="D65" i="10" s="1"/>
  <c r="G41" i="10"/>
  <c r="G37" i="10"/>
  <c r="F65" i="10"/>
  <c r="G38" i="10"/>
  <c r="G65" i="10" l="1"/>
  <c r="E60" i="9" l="1"/>
  <c r="E68" i="9" s="1"/>
  <c r="E69" i="9" s="1"/>
  <c r="D60" i="9"/>
  <c r="D68" i="9" s="1"/>
  <c r="D69" i="9" s="1"/>
  <c r="C60" i="9"/>
  <c r="C68" i="9" s="1"/>
  <c r="C69" i="9" s="1"/>
  <c r="C54" i="9"/>
  <c r="C55" i="9" s="1"/>
  <c r="E46" i="9"/>
  <c r="E54" i="9" s="1"/>
  <c r="E55" i="9" s="1"/>
  <c r="D46" i="9"/>
  <c r="D54" i="9" s="1"/>
  <c r="D55" i="9" s="1"/>
  <c r="C46" i="9"/>
  <c r="E37" i="9"/>
  <c r="D37" i="9"/>
  <c r="C37" i="9"/>
  <c r="E34" i="9"/>
  <c r="D34" i="9"/>
  <c r="D41" i="9" s="1"/>
  <c r="C34" i="9"/>
  <c r="E26" i="9"/>
  <c r="D26" i="9"/>
  <c r="C26" i="9"/>
  <c r="E16" i="9"/>
  <c r="D16" i="9"/>
  <c r="E12" i="9"/>
  <c r="D12" i="9"/>
  <c r="C12" i="9"/>
  <c r="E7" i="9"/>
  <c r="E20" i="9" s="1"/>
  <c r="D7" i="9"/>
  <c r="C7" i="9"/>
  <c r="C20" i="9" l="1"/>
  <c r="D20" i="9"/>
  <c r="D21" i="9" s="1"/>
  <c r="D22" i="9" s="1"/>
  <c r="D30" i="9" s="1"/>
  <c r="E41" i="9"/>
  <c r="E21" i="9"/>
  <c r="E22" i="9" s="1"/>
  <c r="E30" i="9" s="1"/>
  <c r="C41" i="9"/>
  <c r="C21" i="9" s="1"/>
  <c r="C22" i="9" s="1"/>
  <c r="C30" i="9" s="1"/>
  <c r="F13" i="7"/>
  <c r="F12" i="7"/>
  <c r="F11" i="7"/>
  <c r="F10" i="7"/>
  <c r="H9" i="7"/>
  <c r="G9" i="7"/>
  <c r="E9" i="7"/>
  <c r="D9" i="7"/>
  <c r="C9" i="7"/>
  <c r="B9" i="7"/>
  <c r="F8" i="7"/>
  <c r="F7" i="7"/>
  <c r="F6" i="7"/>
  <c r="H5" i="7"/>
  <c r="H4" i="7" s="1"/>
  <c r="H15" i="7" s="1"/>
  <c r="G5" i="7"/>
  <c r="E5" i="7"/>
  <c r="E4" i="7" s="1"/>
  <c r="E15" i="7" s="1"/>
  <c r="D5" i="7"/>
  <c r="C5" i="7"/>
  <c r="C4" i="7" s="1"/>
  <c r="C15" i="7" s="1"/>
  <c r="B5" i="7"/>
  <c r="F9" i="7" l="1"/>
  <c r="D4" i="7"/>
  <c r="D15" i="7" s="1"/>
  <c r="B4" i="7"/>
  <c r="B15" i="7" s="1"/>
  <c r="G4" i="7"/>
  <c r="G15" i="7" s="1"/>
  <c r="F5" i="7"/>
  <c r="F4" i="7"/>
  <c r="F15" i="7" s="1"/>
  <c r="F72" i="6" l="1"/>
  <c r="E72" i="6"/>
  <c r="F65" i="6"/>
  <c r="E65" i="6"/>
  <c r="F60" i="6"/>
  <c r="F76" i="6" s="1"/>
  <c r="E60" i="6"/>
  <c r="E76" i="6" s="1"/>
  <c r="C57" i="6"/>
  <c r="B57" i="6"/>
  <c r="F54" i="6"/>
  <c r="E54" i="6"/>
  <c r="F39" i="6"/>
  <c r="E39" i="6"/>
  <c r="C38" i="6"/>
  <c r="B38" i="6"/>
  <c r="F35" i="6"/>
  <c r="E35" i="6"/>
  <c r="C35" i="6"/>
  <c r="B35" i="6"/>
  <c r="F28" i="6"/>
  <c r="E28" i="6"/>
  <c r="C28" i="6"/>
  <c r="B28" i="6"/>
  <c r="F24" i="6"/>
  <c r="E24" i="6"/>
  <c r="C22" i="6"/>
  <c r="B22" i="6"/>
  <c r="F20" i="6"/>
  <c r="E20" i="6"/>
  <c r="F16" i="6"/>
  <c r="E16" i="6"/>
  <c r="C14" i="6"/>
  <c r="B14" i="6"/>
  <c r="F6" i="6"/>
  <c r="E6" i="6"/>
  <c r="E44" i="6" s="1"/>
  <c r="C6" i="6"/>
  <c r="C44" i="6" s="1"/>
  <c r="C59" i="6" s="1"/>
  <c r="B6" i="6"/>
  <c r="F44" i="6" l="1"/>
  <c r="B44" i="6"/>
  <c r="B59" i="6" s="1"/>
  <c r="E56" i="6"/>
  <c r="E78" i="6" s="1"/>
  <c r="F56" i="6"/>
  <c r="F78" i="6" s="1"/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D24" i="2"/>
  <c r="D23" i="2"/>
  <c r="D22" i="2"/>
  <c r="D21" i="2"/>
  <c r="D20" i="2"/>
  <c r="D19" i="2"/>
  <c r="D18" i="2"/>
  <c r="D17" i="2"/>
  <c r="D12" i="2"/>
  <c r="D11" i="2"/>
  <c r="D10" i="2"/>
  <c r="D9" i="2"/>
  <c r="D8" i="2"/>
  <c r="D7" i="2"/>
  <c r="D6" i="2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G26" i="4" l="1"/>
  <c r="G25" i="4"/>
  <c r="G24" i="4"/>
  <c r="G23" i="4"/>
  <c r="F23" i="4"/>
  <c r="E23" i="4"/>
  <c r="D23" i="4"/>
  <c r="C23" i="4"/>
  <c r="B23" i="4"/>
  <c r="G22" i="4"/>
  <c r="G21" i="4"/>
  <c r="G20" i="4"/>
  <c r="F19" i="4"/>
  <c r="E19" i="4"/>
  <c r="E16" i="4" s="1"/>
  <c r="D19" i="4"/>
  <c r="G19" i="4" s="1"/>
  <c r="C19" i="4"/>
  <c r="B19" i="4"/>
  <c r="G18" i="4"/>
  <c r="G17" i="4"/>
  <c r="F16" i="4"/>
  <c r="B16" i="4"/>
  <c r="G14" i="4"/>
  <c r="G13" i="4"/>
  <c r="G12" i="4"/>
  <c r="F11" i="4"/>
  <c r="E11" i="4"/>
  <c r="D11" i="4"/>
  <c r="C11" i="4"/>
  <c r="B11" i="4"/>
  <c r="G10" i="4"/>
  <c r="G9" i="4"/>
  <c r="G8" i="4"/>
  <c r="F7" i="4"/>
  <c r="F4" i="4" s="1"/>
  <c r="E7" i="4"/>
  <c r="D7" i="4"/>
  <c r="D4" i="4" s="1"/>
  <c r="C7" i="4"/>
  <c r="C4" i="4" s="1"/>
  <c r="B7" i="4"/>
  <c r="G6" i="4"/>
  <c r="G5" i="4"/>
  <c r="B4" i="4"/>
  <c r="B27" i="4" s="1"/>
  <c r="H77" i="3"/>
  <c r="H76" i="3"/>
  <c r="H75" i="3"/>
  <c r="H74" i="3"/>
  <c r="G73" i="3"/>
  <c r="F73" i="3"/>
  <c r="E73" i="3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F43" i="3"/>
  <c r="E43" i="3"/>
  <c r="D43" i="3"/>
  <c r="C43" i="3"/>
  <c r="H40" i="3"/>
  <c r="H39" i="3"/>
  <c r="H38" i="3"/>
  <c r="H37" i="3"/>
  <c r="G36" i="3"/>
  <c r="F36" i="3"/>
  <c r="E36" i="3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H16" i="3" s="1"/>
  <c r="D16" i="3"/>
  <c r="C16" i="3"/>
  <c r="H14" i="3"/>
  <c r="H13" i="3"/>
  <c r="H12" i="3"/>
  <c r="H11" i="3"/>
  <c r="H10" i="3"/>
  <c r="H9" i="3"/>
  <c r="H8" i="3"/>
  <c r="H7" i="3"/>
  <c r="G6" i="3"/>
  <c r="F6" i="3"/>
  <c r="E6" i="3"/>
  <c r="D6" i="3"/>
  <c r="C6" i="3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2" i="2"/>
  <c r="G11" i="2"/>
  <c r="G10" i="2"/>
  <c r="G9" i="2"/>
  <c r="G8" i="2"/>
  <c r="G7" i="2"/>
  <c r="G6" i="2"/>
  <c r="F5" i="2"/>
  <c r="E5" i="2"/>
  <c r="D5" i="2"/>
  <c r="C5" i="2"/>
  <c r="B5" i="2"/>
  <c r="H152" i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H118" i="1" s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H98" i="1" s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C80" i="1"/>
  <c r="H77" i="1"/>
  <c r="H76" i="1"/>
  <c r="H75" i="1"/>
  <c r="H74" i="1"/>
  <c r="H73" i="1"/>
  <c r="H72" i="1"/>
  <c r="H71" i="1"/>
  <c r="G70" i="1"/>
  <c r="F70" i="1"/>
  <c r="E70" i="1"/>
  <c r="D70" i="1"/>
  <c r="C70" i="1"/>
  <c r="H69" i="1"/>
  <c r="H68" i="1"/>
  <c r="H67" i="1"/>
  <c r="G66" i="1"/>
  <c r="F66" i="1"/>
  <c r="E66" i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C16" i="4" l="1"/>
  <c r="F5" i="3"/>
  <c r="C42" i="3"/>
  <c r="G42" i="3"/>
  <c r="D5" i="3"/>
  <c r="H36" i="3"/>
  <c r="H73" i="3"/>
  <c r="B26" i="2"/>
  <c r="D42" i="3"/>
  <c r="F26" i="2"/>
  <c r="E26" i="2"/>
  <c r="D26" i="2"/>
  <c r="G79" i="1"/>
  <c r="C79" i="1"/>
  <c r="H57" i="1"/>
  <c r="H53" i="1"/>
  <c r="H43" i="1"/>
  <c r="H33" i="1"/>
  <c r="H23" i="1"/>
  <c r="H13" i="1"/>
  <c r="D4" i="1"/>
  <c r="C5" i="3"/>
  <c r="G5" i="3"/>
  <c r="E4" i="4"/>
  <c r="E27" i="4" s="1"/>
  <c r="F79" i="1"/>
  <c r="D79" i="1"/>
  <c r="H43" i="3"/>
  <c r="F4" i="1"/>
  <c r="C4" i="1"/>
  <c r="G4" i="1"/>
  <c r="H66" i="1"/>
  <c r="H70" i="1"/>
  <c r="H88" i="1"/>
  <c r="H108" i="1"/>
  <c r="H128" i="1"/>
  <c r="H132" i="1"/>
  <c r="C26" i="2"/>
  <c r="F42" i="3"/>
  <c r="F79" i="3" s="1"/>
  <c r="H53" i="3"/>
  <c r="H62" i="3"/>
  <c r="F27" i="4"/>
  <c r="G7" i="4"/>
  <c r="D16" i="4"/>
  <c r="D27" i="4" s="1"/>
  <c r="G16" i="4"/>
  <c r="E5" i="3"/>
  <c r="H6" i="3"/>
  <c r="H5" i="3" s="1"/>
  <c r="G16" i="2"/>
  <c r="G5" i="2"/>
  <c r="G26" i="2" s="1"/>
  <c r="E79" i="1"/>
  <c r="H80" i="1"/>
  <c r="E4" i="1"/>
  <c r="H5" i="1"/>
  <c r="C27" i="4"/>
  <c r="E42" i="3"/>
  <c r="G11" i="4"/>
  <c r="D79" i="3" l="1"/>
  <c r="G79" i="3"/>
  <c r="C79" i="3"/>
  <c r="H4" i="1"/>
  <c r="H79" i="1"/>
  <c r="C154" i="1"/>
  <c r="G154" i="1"/>
  <c r="F154" i="1"/>
  <c r="D154" i="1"/>
  <c r="G4" i="4"/>
  <c r="G27" i="4" s="1"/>
  <c r="H42" i="3"/>
  <c r="H79" i="3"/>
  <c r="E154" i="1"/>
  <c r="E79" i="3"/>
  <c r="H154" i="1" l="1"/>
</calcChain>
</file>

<file path=xl/sharedStrings.xml><?xml version="1.0" encoding="utf-8"?>
<sst xmlns="http://schemas.openxmlformats.org/spreadsheetml/2006/main" count="854" uniqueCount="629">
  <si>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</si>
  <si>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</si>
  <si>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</si>
  <si>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</si>
  <si>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</si>
  <si>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</si>
  <si>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</si>
  <si>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</si>
  <si>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</si>
  <si>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</si>
  <si>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</si>
  <si>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</si>
  <si>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</si>
  <si>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</si>
  <si>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</si>
  <si>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</si>
  <si>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</si>
  <si>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</si>
  <si>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</si>
  <si>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</si>
  <si>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</si>
  <si>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</si>
  <si>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</si>
  <si>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</si>
  <si>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</si>
  <si>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</si>
  <si>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</si>
  <si>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</si>
  <si>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</si>
  <si>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</si>
  <si>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</si>
  <si>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</si>
  <si>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</si>
  <si>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</si>
  <si>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</si>
  <si>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</si>
  <si>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</si>
  <si>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</si>
  <si>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</si>
  <si>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</si>
  <si>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</si>
  <si>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</si>
  <si>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</si>
  <si>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</si>
  <si>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</si>
  <si>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</si>
  <si>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</si>
  <si>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</si>
  <si>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</si>
  <si>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</si>
  <si>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</si>
  <si>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</si>
  <si>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</si>
  <si>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</si>
  <si>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</si>
  <si>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</si>
  <si>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</si>
  <si>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</si>
  <si>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</si>
  <si>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</si>
  <si>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</si>
  <si>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</si>
  <si>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</si>
  <si>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</si>
  <si>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</si>
  <si>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</si>
  <si>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</si>
  <si>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</si>
  <si>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</si>
  <si>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</si>
  <si>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</si>
  <si>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</si>
  <si>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</si>
  <si>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</si>
  <si>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</si>
  <si>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</si>
  <si>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</si>
  <si>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</si>
  <si>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</si>
  <si>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</si>
  <si>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</si>
  <si>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</si>
  <si>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</si>
  <si>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</si>
  <si>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</si>
  <si>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</si>
  <si>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</si>
  <si>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</si>
  <si>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</si>
  <si>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</si>
  <si>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</si>
  <si>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</si>
  <si>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</si>
  <si>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</si>
  <si>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</si>
  <si>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</si>
  <si>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</si>
  <si>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</si>
  <si>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</si>
  <si>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</si>
  <si>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</si>
  <si>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</si>
  <si>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</si>
  <si>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</si>
  <si>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</si>
  <si>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</si>
  <si>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</si>
  <si>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</si>
  <si>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</si>
  <si>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</si>
  <si>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</si>
  <si>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</si>
  <si>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</si>
  <si>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</si>
  <si>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</si>
  <si>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</si>
  <si>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</si>
  <si>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</si>
  <si>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</si>
  <si>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</si>
  <si>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</si>
  <si>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</si>
  <si>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</si>
  <si>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</si>
  <si>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</si>
  <si>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</si>
  <si>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</si>
  <si>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</si>
  <si>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</si>
  <si>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</si>
  <si>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</si>
  <si>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</si>
  <si>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</si>
  <si>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</si>
  <si>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</si>
  <si>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</si>
  <si>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</si>
  <si>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</si>
  <si>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</si>
  <si>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</si>
  <si>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</si>
  <si>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</si>
  <si>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</si>
  <si>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</si>
  <si>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</si>
  <si>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</si>
  <si>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</si>
  <si>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</si>
  <si>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</si>
  <si>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</si>
  <si>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</si>
  <si>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</si>
  <si>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</si>
  <si>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</si>
  <si>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</si>
  <si>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</si>
  <si>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</si>
  <si>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</si>
  <si>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</si>
  <si>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</si>
  <si>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</si>
  <si>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</si>
  <si>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</si>
  <si>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</si>
  <si>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</si>
  <si>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</si>
  <si>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</si>
  <si>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</si>
  <si>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</si>
  <si>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</si>
  <si>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</si>
  <si>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</si>
  <si>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</si>
  <si>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</si>
  <si>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</si>
  <si>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</si>
  <si>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</si>
  <si>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</si>
  <si>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</si>
  <si>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</si>
  <si>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</si>
  <si>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</si>
  <si>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</si>
  <si>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</si>
  <si>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</si>
  <si>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</si>
  <si>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</si>
  <si>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</si>
  <si>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</si>
  <si>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</si>
  <si>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</si>
  <si>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</si>
  <si>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</si>
  <si>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</si>
  <si>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</si>
  <si>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</si>
  <si>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</si>
  <si>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</si>
  <si>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</si>
  <si>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</si>
  <si>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</si>
  <si>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</si>
  <si>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</si>
  <si>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</si>
  <si>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</si>
  <si>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</si>
  <si>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</si>
  <si>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</si>
  <si>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</si>
  <si>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</si>
  <si>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</si>
  <si>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</si>
  <si>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</si>
  <si>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</si>
  <si>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</si>
  <si>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</si>
  <si>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</si>
  <si>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</si>
  <si>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</si>
  <si>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</si>
  <si>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</si>
  <si>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</si>
  <si>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</si>
  <si>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</si>
  <si>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</si>
  <si>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</si>
  <si>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</si>
  <si>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</si>
  <si>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</si>
  <si>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</si>
  <si>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</si>
  <si>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</si>
  <si>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</si>
  <si>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</si>
  <si>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</si>
  <si>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</si>
  <si>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</si>
  <si>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</si>
  <si>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</si>
  <si>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</si>
  <si>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</si>
  <si>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</si>
  <si>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</si>
  <si>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</si>
  <si>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</si>
  <si>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</si>
  <si>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</si>
  <si>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</si>
  <si>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</si>
  <si>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</si>
  <si>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</si>
  <si>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</si>
  <si>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</si>
  <si>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</si>
  <si>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</si>
  <si>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</si>
  <si>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</si>
  <si>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</si>
  <si>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</si>
  <si>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</si>
  <si>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</si>
  <si>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</si>
  <si>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</si>
  <si>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</si>
  <si>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</si>
  <si>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</si>
  <si>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</si>
  <si>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</si>
  <si>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</si>
  <si>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</si>
  <si>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</si>
  <si>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</si>
  <si>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</si>
  <si>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</si>
  <si>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</si>
  <si>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</si>
  <si>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</si>
  <si>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</si>
  <si>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</si>
  <si>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</si>
  <si>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</si>
  <si>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</si>
  <si>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</si>
  <si>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</si>
  <si>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</si>
  <si>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</si>
  <si>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</si>
  <si>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</si>
  <si>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</si>
  <si>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</si>
  <si>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</si>
  <si>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</si>
  <si>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</si>
  <si>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</si>
  <si>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</si>
  <si>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</si>
  <si>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</si>
  <si>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</si>
  <si>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</si>
  <si>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</si>
  <si>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</si>
  <si>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</si>
  <si>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</si>
  <si>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</si>
  <si>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</si>
  <si>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</si>
  <si>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</si>
  <si>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</si>
  <si>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</si>
  <si>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</si>
  <si>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</si>
  <si>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</si>
  <si>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</si>
  <si>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</si>
  <si>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</si>
  <si>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</si>
  <si>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</si>
  <si>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</si>
  <si>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</si>
  <si>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</si>
  <si>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</si>
  <si>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</si>
  <si>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</si>
  <si>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</si>
  <si>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</si>
  <si>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0101 DIRECCION GENERAL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</si>
  <si>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</si>
  <si>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</si>
  <si>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</si>
  <si>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</si>
  <si>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</si>
  <si>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</si>
  <si>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</si>
  <si>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</si>
  <si>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</si>
  <si>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</si>
  <si>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</si>
  <si>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</si>
  <si>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</si>
  <si>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</si>
  <si>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</si>
  <si>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</si>
  <si>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</si>
  <si>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</si>
  <si>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</si>
  <si>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</si>
  <si>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</si>
  <si>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</si>
  <si>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</si>
  <si>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</si>
  <si>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</si>
  <si>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</si>
  <si>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</si>
  <si>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</si>
  <si>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</si>
  <si>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</si>
  <si>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</si>
  <si>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</si>
  <si>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</si>
  <si>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</si>
  <si>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</si>
  <si>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</si>
  <si>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</si>
  <si>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</si>
  <si>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</si>
  <si>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</si>
  <si>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</si>
  <si>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</si>
  <si>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</si>
  <si>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</si>
  <si>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</si>
  <si>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</si>
  <si>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</si>
  <si>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</si>
  <si>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</si>
  <si>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</si>
  <si>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</si>
  <si>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</si>
  <si>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</si>
  <si>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</si>
  <si>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</si>
  <si>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</si>
  <si>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</si>
  <si>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</si>
  <si>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</si>
  <si>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</si>
  <si>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</si>
  <si>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</si>
  <si>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</si>
  <si>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</si>
  <si>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</si>
  <si>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</si>
  <si>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</si>
  <si>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</si>
  <si>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</si>
  <si>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</si>
  <si>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</si>
  <si>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</si>
  <si>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</si>
  <si>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</si>
  <si>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</si>
  <si>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</si>
  <si>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</si>
  <si>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</si>
  <si>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</si>
  <si>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</si>
  <si>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</si>
  <si>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</si>
  <si>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</si>
  <si>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</si>
  <si>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</si>
  <si>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</si>
  <si>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</si>
  <si>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</si>
  <si>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</si>
  <si>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</si>
  <si>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</si>
  <si>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</si>
  <si>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</si>
  <si>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</si>
  <si>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</si>
  <si>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</si>
  <si>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</si>
  <si>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</si>
  <si>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</si>
  <si>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</si>
  <si>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</si>
  <si>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</si>
  <si>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</si>
  <si>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</si>
  <si>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</si>
  <si>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</si>
  <si>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</si>
  <si>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</si>
  <si>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</si>
  <si>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</si>
  <si>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</si>
  <si>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</si>
  <si>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</si>
  <si>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</si>
  <si>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</si>
  <si>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</si>
  <si>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</si>
  <si>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</si>
  <si>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</si>
  <si>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</si>
  <si>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</si>
  <si>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</si>
  <si>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</si>
  <si>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</si>
  <si>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</si>
  <si>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</si>
  <si>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</si>
  <si>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</si>
  <si>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</si>
  <si>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</si>
  <si>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</si>
  <si>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</si>
  <si>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</si>
  <si>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</si>
  <si>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</si>
  <si>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</si>
  <si>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</si>
  <si>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</si>
  <si>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</si>
  <si>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</si>
  <si>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</si>
  <si>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</si>
  <si>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</si>
  <si>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</si>
  <si>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</si>
  <si>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</si>
  <si>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</si>
  <si>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</si>
  <si>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</si>
  <si>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</si>
  <si>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</si>
  <si>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</si>
  <si>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</si>
  <si>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</si>
  <si>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</si>
  <si>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</si>
  <si>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</si>
  <si>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</si>
  <si>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</si>
  <si>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</si>
  <si>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</si>
  <si>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</si>
  <si>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</si>
  <si>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</si>
  <si>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</si>
  <si>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</si>
  <si>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</si>
  <si>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</si>
  <si>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</si>
  <si>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</si>
  <si>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</si>
  <si>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</si>
  <si>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</si>
  <si>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</si>
  <si>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</si>
  <si>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</si>
  <si>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</si>
  <si>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</si>
  <si>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</si>
  <si>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</si>
  <si>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</si>
  <si>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 Aprobado (d)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</si>
  <si>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</si>
  <si>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</si>
  <si>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</si>
  <si>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</si>
  <si>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</si>
  <si>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</si>
  <si>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</si>
  <si>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</si>
  <si>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</si>
  <si>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</si>
  <si>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</si>
  <si>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</si>
  <si>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</si>
  <si>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</si>
  <si>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</si>
  <si>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</si>
  <si>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</si>
  <si>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</si>
  <si>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</si>
  <si>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</si>
  <si>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</si>
  <si>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</si>
  <si>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</si>
  <si>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</si>
  <si>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</si>
  <si>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</si>
  <si>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</si>
  <si>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</si>
  <si>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</si>
  <si>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</si>
  <si>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</si>
  <si>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</si>
  <si>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</si>
  <si>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</si>
  <si>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</si>
  <si>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</si>
  <si>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</si>
  <si>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</si>
  <si>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</si>
  <si>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</si>
  <si>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</si>
  <si>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</si>
  <si>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</si>
  <si>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</si>
  <si>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</si>
  <si>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</si>
  <si>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</si>
  <si>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</si>
  <si>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</si>
  <si>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</si>
  <si>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</si>
  <si>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</si>
  <si>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</si>
  <si>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</si>
  <si>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</si>
  <si>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</si>
  <si>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</si>
  <si>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</si>
  <si>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</si>
  <si>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</si>
  <si>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</si>
  <si>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</si>
  <si>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</si>
  <si>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</si>
  <si>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</si>
  <si>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</si>
  <si>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</si>
  <si>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</si>
  <si>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</si>
  <si>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</si>
  <si>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</si>
  <si>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</si>
  <si>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</si>
  <si>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</si>
  <si>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</si>
  <si>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</si>
  <si>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</si>
  <si>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</si>
  <si>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</si>
  <si>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</si>
  <si>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</si>
  <si>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</si>
  <si>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</si>
  <si>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</si>
  <si>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</si>
  <si>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</si>
  <si>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</si>
  <si>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</si>
  <si>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</si>
  <si>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</si>
  <si>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</si>
  <si>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</si>
  <si>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</si>
  <si>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</si>
  <si>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</si>
  <si>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</si>
  <si>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</si>
  <si>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</si>
  <si>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</si>
  <si>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</si>
  <si>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</si>
  <si>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</si>
  <si>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</si>
  <si>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</si>
  <si>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</si>
  <si>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</si>
  <si>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Aguierre</t>
  </si>
  <si>
    <t>Director General</t>
  </si>
  <si>
    <t>Director Administrativo</t>
  </si>
  <si>
    <t>C.P. Cecilio Zamarripa Aguirre</t>
  </si>
  <si>
    <t>_____________________________________________</t>
  </si>
  <si>
    <t>__________________________________________</t>
  </si>
  <si>
    <t>INSTITUTO DE INFRAESTRUCTURA FISICA EDUCATIVA  DE GUANAJUATO
Estado de Situación Financiera Detallado - LDF
al 30 de Junio de 2019 y al 31 de Diciembre de 2018
PESOS</t>
  </si>
  <si>
    <t>INSTITUTO DE INFRAESTRUCTURA FISICA EDUCATIVA  DE GUANAJUATO
Informe Analítico de Obligaciones Diferentes de Financiamientos # LDF
al 30 de Junio de 2019 y al 31 de Diciembre de 2018
PESOS</t>
  </si>
  <si>
    <t>INSTITUTO DE INFRAESTRUCTURA FISICA EDUCATIVA  DE GUANAJUATO
Balance Presupuestario - LDF
al 30 de Junio de 2019
PESOS</t>
  </si>
  <si>
    <t>INSTITUTO DE INFRAESTRUCTURA FISICA EDUCATIVA  DE GUANAJUATO
Estado Analítico de Ingresos Detallado - LDF
al 30 de Junio de 2019
PESOS</t>
  </si>
  <si>
    <t>INSTITUTO DE INFRAESTRUCTURA FISICA EDUCATIVA  DE GUANAJUATO
Clasificación por Objeto del Gasto (Capítulo y Concepto)
al 30 de Junio de 2019
PESOS</t>
  </si>
  <si>
    <t>INSTITUTO DE INFRAESTRUCTURA FISICA EDUCATIVA  DE GUANAJUATO
Estado Analítico del Ejercicio del Presupuesto de Egresos Detallado - LDF
Clasificación Administrativa
al 30 de Junio de 2019
PESOS</t>
  </si>
  <si>
    <t>INSTITUTO DE INFRAESTRUCTURA FISICA EDUCATIVA  DE GUANAJUATO
Estado Analítico del Ejercicio del Presupuesto de Egresos Detallado - LDF
Clasificación Funcional (Finalidad y Función)
al 30 de Junio de 2019
PESOS</t>
  </si>
  <si>
    <t>INSTITUTO DE INFRAESTRUCTURA FISICA EDUCATIVA  DE GUANAJUATO
Estado Analítico del Ejercicio del Presupuesto de Egresos Detallado - LDF
Clasificación de Servicios Personales por Categoría
al 30 de Junio de 2019
PESOS</t>
  </si>
  <si>
    <t>INSTITUTO DE INFRAESTRUCTURA FISICA EDUCATIVA  DE GUANAJUATO
Informe Analítico de la Deuda Pública y Otros Pasivos - LDF
al 30 de Junio de 2019 y al 31 de Diciembre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</si>
</sst>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3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b/>
      <i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4" fillId="0" borderId="0"/>
    <xf numFmtId="0" fontId="1" fillId="0" borderId="0"/>
  </cellStyleXfs>
  <cellXfs count="199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 wrapText="1"/>
    </xf>
    <xf numFmtId="4" fontId="6" fillId="0" borderId="7" xfId="0" applyNumberFormat="1" applyFont="1" applyBorder="1" applyAlignment="1">
      <alignment vertical="center"/>
    </xf>
    <xf numFmtId="4" fontId="7" fillId="0" borderId="7" xfId="0" applyNumberFormat="1" applyFont="1" applyBorder="1" applyAlignment="1">
      <alignment vertical="center"/>
    </xf>
    <xf numFmtId="0" fontId="7" fillId="0" borderId="0" xfId="0" applyFont="1"/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7" fillId="0" borderId="0" xfId="1"/>
    <xf numFmtId="0" fontId="9" fillId="0" borderId="0" xfId="1" applyFont="1"/>
    <xf numFmtId="0" fontId="8" fillId="2" borderId="7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12" xfId="0" applyFont="1" applyBorder="1"/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vertical="center" wrapText="1"/>
    </xf>
    <xf numFmtId="4" fontId="7" fillId="0" borderId="0" xfId="0" applyNumberFormat="1" applyFont="1" applyAlignment="1"/>
    <xf numFmtId="0" fontId="7" fillId="0" borderId="0" xfId="0" applyFont="1" applyAlignment="1"/>
    <xf numFmtId="0" fontId="6" fillId="0" borderId="6" xfId="0" applyFont="1" applyBorder="1" applyAlignment="1">
      <alignment horizontal="justify" vertical="center" wrapText="1"/>
    </xf>
    <xf numFmtId="0" fontId="7" fillId="0" borderId="0" xfId="0" applyFont="1" applyBorder="1" applyAlignment="1">
      <alignment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4" xfId="0" applyFont="1" applyFill="1" applyBorder="1"/>
    <xf numFmtId="0" fontId="8" fillId="2" borderId="6" xfId="0" applyFont="1" applyFill="1" applyBorder="1" applyAlignment="1">
      <alignment horizontal="center" vertical="top"/>
    </xf>
    <xf numFmtId="0" fontId="19" fillId="6" borderId="0" xfId="0" applyFont="1" applyFill="1" applyAlignment="1">
      <alignment vertical="center"/>
    </xf>
    <xf numFmtId="1" fontId="7" fillId="6" borderId="0" xfId="0" applyNumberFormat="1" applyFont="1" applyFill="1"/>
    <xf numFmtId="0" fontId="7" fillId="6" borderId="0" xfId="0" applyFont="1" applyFill="1"/>
    <xf numFmtId="0" fontId="7" fillId="6" borderId="0" xfId="0" applyFont="1" applyFill="1" applyBorder="1" applyAlignment="1">
      <alignment horizontal="center"/>
    </xf>
    <xf numFmtId="1" fontId="20" fillId="6" borderId="0" xfId="0" applyNumberFormat="1" applyFont="1" applyFill="1" applyBorder="1"/>
    <xf numFmtId="0" fontId="21" fillId="6" borderId="0" xfId="3" applyFont="1" applyFill="1" applyBorder="1" applyAlignment="1">
      <alignment horizontal="center"/>
    </xf>
    <xf numFmtId="1" fontId="21" fillId="6" borderId="0" xfId="3" applyNumberFormat="1" applyFont="1" applyFill="1" applyBorder="1" applyAlignment="1">
      <alignment horizontal="center"/>
    </xf>
    <xf numFmtId="0" fontId="21" fillId="6" borderId="0" xfId="3" applyFont="1" applyFill="1" applyAlignment="1">
      <alignment horizontal="center"/>
    </xf>
    <xf numFmtId="1" fontId="21" fillId="6" borderId="0" xfId="3" applyNumberFormat="1" applyFont="1" applyFill="1" applyAlignment="1"/>
    <xf numFmtId="0" fontId="19" fillId="6" borderId="14" xfId="0" applyFont="1" applyFill="1" applyBorder="1" applyAlignment="1">
      <alignment vertical="top"/>
    </xf>
    <xf numFmtId="43" fontId="7" fillId="6" borderId="0" xfId="0" applyNumberFormat="1" applyFont="1" applyFill="1"/>
    <xf numFmtId="0" fontId="19" fillId="6" borderId="0" xfId="0" applyFont="1" applyFill="1" applyBorder="1" applyAlignment="1">
      <alignment vertical="top"/>
    </xf>
    <xf numFmtId="1" fontId="7" fillId="6" borderId="0" xfId="0" applyNumberFormat="1" applyFont="1" applyFill="1" applyBorder="1" applyAlignment="1"/>
    <xf numFmtId="1" fontId="21" fillId="6" borderId="0" xfId="3" applyNumberFormat="1" applyFont="1" applyFill="1" applyAlignment="1">
      <alignment horizontal="center"/>
    </xf>
    <xf numFmtId="0" fontId="22" fillId="6" borderId="0" xfId="0" applyFont="1" applyFill="1" applyAlignment="1">
      <alignment vertical="center"/>
    </xf>
    <xf numFmtId="1" fontId="21" fillId="6" borderId="0" xfId="0" applyNumberFormat="1" applyFont="1" applyFill="1"/>
    <xf numFmtId="0" fontId="21" fillId="6" borderId="0" xfId="0" applyFont="1" applyFill="1"/>
    <xf numFmtId="0" fontId="21" fillId="0" borderId="0" xfId="0" applyFont="1"/>
    <xf numFmtId="0" fontId="21" fillId="6" borderId="0" xfId="0" applyFont="1" applyFill="1" applyBorder="1" applyAlignment="1">
      <alignment horizontal="center"/>
    </xf>
    <xf numFmtId="1" fontId="21" fillId="6" borderId="0" xfId="0" applyNumberFormat="1" applyFont="1" applyFill="1" applyBorder="1" applyAlignment="1">
      <alignment horizontal="center"/>
    </xf>
    <xf numFmtId="0" fontId="3" fillId="6" borderId="0" xfId="0" applyFont="1" applyFill="1"/>
    <xf numFmtId="1" fontId="3" fillId="6" borderId="0" xfId="0" applyNumberFormat="1" applyFont="1" applyFill="1"/>
    <xf numFmtId="4" fontId="3" fillId="6" borderId="0" xfId="0" applyNumberFormat="1" applyFont="1" applyFill="1"/>
    <xf numFmtId="1" fontId="7" fillId="6" borderId="0" xfId="0" applyNumberFormat="1" applyFont="1" applyFill="1" applyBorder="1" applyAlignment="1">
      <alignment horizontal="center"/>
    </xf>
    <xf numFmtId="0" fontId="7" fillId="6" borderId="11" xfId="0" applyFont="1" applyFill="1" applyBorder="1" applyAlignment="1">
      <alignment vertical="center" wrapText="1"/>
    </xf>
    <xf numFmtId="4" fontId="7" fillId="6" borderId="4" xfId="0" applyNumberFormat="1" applyFont="1" applyFill="1" applyBorder="1" applyAlignment="1">
      <alignment vertical="center"/>
    </xf>
    <xf numFmtId="0" fontId="7" fillId="6" borderId="0" xfId="0" applyFont="1" applyFill="1" applyBorder="1" applyAlignment="1">
      <alignment horizontal="justify" vertical="center" wrapText="1"/>
    </xf>
    <xf numFmtId="0" fontId="6" fillId="6" borderId="11" xfId="0" applyFont="1" applyFill="1" applyBorder="1" applyAlignment="1">
      <alignment vertical="center" wrapText="1"/>
    </xf>
    <xf numFmtId="4" fontId="6" fillId="6" borderId="7" xfId="0" applyNumberFormat="1" applyFont="1" applyFill="1" applyBorder="1" applyAlignment="1">
      <alignment vertical="center"/>
    </xf>
    <xf numFmtId="0" fontId="6" fillId="6" borderId="0" xfId="0" applyFont="1" applyFill="1" applyBorder="1" applyAlignment="1">
      <alignment horizontal="justify" vertical="center" wrapText="1"/>
    </xf>
    <xf numFmtId="4" fontId="7" fillId="6" borderId="7" xfId="0" applyNumberFormat="1" applyFont="1" applyFill="1" applyBorder="1" applyAlignment="1">
      <alignment vertical="center"/>
    </xf>
    <xf numFmtId="0" fontId="7" fillId="6" borderId="11" xfId="0" applyFont="1" applyFill="1" applyBorder="1" applyAlignment="1">
      <alignment horizontal="left" vertical="center" wrapText="1" indent="1"/>
    </xf>
    <xf numFmtId="0" fontId="7" fillId="6" borderId="0" xfId="0" applyFont="1" applyFill="1" applyBorder="1" applyAlignment="1">
      <alignment horizontal="left" vertical="center" wrapText="1" indent="1"/>
    </xf>
    <xf numFmtId="0" fontId="6" fillId="6" borderId="11" xfId="0" applyFont="1" applyFill="1" applyBorder="1" applyAlignment="1">
      <alignment horizontal="justify" vertical="center" wrapText="1"/>
    </xf>
    <xf numFmtId="0" fontId="7" fillId="6" borderId="11" xfId="0" applyFont="1" applyFill="1" applyBorder="1" applyAlignment="1">
      <alignment horizontal="justify" vertical="center" wrapText="1"/>
    </xf>
    <xf numFmtId="0" fontId="13" fillId="6" borderId="0" xfId="0" applyFont="1" applyFill="1" applyBorder="1" applyAlignment="1">
      <alignment horizontal="justify" vertical="center" wrapText="1"/>
    </xf>
    <xf numFmtId="0" fontId="7" fillId="6" borderId="12" xfId="0" applyFont="1" applyFill="1" applyBorder="1" applyAlignment="1">
      <alignment horizontal="justify" vertical="center" wrapText="1"/>
    </xf>
    <xf numFmtId="4" fontId="7" fillId="6" borderId="6" xfId="0" applyNumberFormat="1" applyFont="1" applyFill="1" applyBorder="1" applyAlignment="1">
      <alignment vertical="center"/>
    </xf>
    <xf numFmtId="0" fontId="7" fillId="6" borderId="15" xfId="0" applyFont="1" applyFill="1" applyBorder="1" applyAlignment="1">
      <alignment horizontal="justify" vertical="center" wrapText="1"/>
    </xf>
    <xf numFmtId="4" fontId="15" fillId="6" borderId="4" xfId="2" applyNumberFormat="1" applyFont="1" applyFill="1" applyBorder="1" applyAlignment="1" applyProtection="1">
      <alignment vertical="top" wrapText="1"/>
      <protection locked="0"/>
    </xf>
    <xf numFmtId="4" fontId="16" fillId="6" borderId="7" xfId="2" applyNumberFormat="1" applyFont="1" applyFill="1" applyBorder="1" applyAlignment="1" applyProtection="1">
      <alignment vertical="top" wrapText="1"/>
      <protection locked="0"/>
    </xf>
    <xf numFmtId="4" fontId="7" fillId="6" borderId="7" xfId="0" applyNumberFormat="1" applyFont="1" applyFill="1" applyBorder="1" applyProtection="1">
      <protection locked="0"/>
    </xf>
    <xf numFmtId="0" fontId="13" fillId="6" borderId="14" xfId="0" applyFont="1" applyFill="1" applyBorder="1" applyAlignment="1">
      <alignment horizontal="justify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vertical="center"/>
    </xf>
    <xf numFmtId="0" fontId="7" fillId="6" borderId="7" xfId="0" applyFont="1" applyFill="1" applyBorder="1" applyAlignment="1">
      <alignment horizontal="justify" vertical="center" wrapText="1"/>
    </xf>
    <xf numFmtId="0" fontId="7" fillId="6" borderId="6" xfId="0" applyFont="1" applyFill="1" applyBorder="1" applyAlignment="1">
      <alignment horizontal="justify" vertical="center" wrapText="1"/>
    </xf>
    <xf numFmtId="0" fontId="7" fillId="6" borderId="6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left" vertical="center" wrapText="1"/>
    </xf>
    <xf numFmtId="15" fontId="7" fillId="6" borderId="4" xfId="0" applyNumberFormat="1" applyFont="1" applyFill="1" applyBorder="1" applyProtection="1">
      <protection locked="0"/>
    </xf>
    <xf numFmtId="0" fontId="7" fillId="6" borderId="4" xfId="0" applyFont="1" applyFill="1" applyBorder="1" applyProtection="1">
      <protection locked="0"/>
    </xf>
    <xf numFmtId="4" fontId="7" fillId="6" borderId="4" xfId="0" applyNumberFormat="1" applyFont="1" applyFill="1" applyBorder="1" applyProtection="1">
      <protection locked="0"/>
    </xf>
    <xf numFmtId="15" fontId="7" fillId="6" borderId="7" xfId="0" applyNumberFormat="1" applyFont="1" applyFill="1" applyBorder="1" applyProtection="1">
      <protection locked="0"/>
    </xf>
    <xf numFmtId="0" fontId="7" fillId="6" borderId="7" xfId="0" applyFont="1" applyFill="1" applyBorder="1" applyAlignment="1">
      <alignment horizontal="left" vertical="center" wrapText="1" indent="1"/>
    </xf>
    <xf numFmtId="0" fontId="18" fillId="6" borderId="0" xfId="0" applyFont="1" applyFill="1"/>
    <xf numFmtId="0" fontId="7" fillId="6" borderId="13" xfId="0" applyFont="1" applyFill="1" applyBorder="1"/>
    <xf numFmtId="0" fontId="7" fillId="6" borderId="14" xfId="0" applyFont="1" applyFill="1" applyBorder="1" applyAlignment="1">
      <alignment vertical="center" wrapText="1"/>
    </xf>
    <xf numFmtId="0" fontId="7" fillId="6" borderId="11" xfId="0" applyFont="1" applyFill="1" applyBorder="1"/>
    <xf numFmtId="0" fontId="6" fillId="6" borderId="0" xfId="0" applyFont="1" applyFill="1" applyBorder="1" applyAlignment="1">
      <alignment vertical="center" wrapText="1"/>
    </xf>
    <xf numFmtId="0" fontId="7" fillId="6" borderId="0" xfId="0" applyFont="1" applyFill="1" applyBorder="1" applyAlignment="1">
      <alignment vertical="center" wrapText="1"/>
    </xf>
    <xf numFmtId="0" fontId="7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7" fillId="6" borderId="0" xfId="0" applyFont="1" applyFill="1" applyBorder="1" applyAlignment="1">
      <alignment horizontal="left" vertical="center" indent="1"/>
    </xf>
    <xf numFmtId="4" fontId="6" fillId="6" borderId="6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justify" vertical="center"/>
    </xf>
    <xf numFmtId="0" fontId="6" fillId="6" borderId="7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 indent="1"/>
    </xf>
    <xf numFmtId="0" fontId="7" fillId="6" borderId="7" xfId="0" applyFont="1" applyFill="1" applyBorder="1" applyAlignment="1">
      <alignment horizontal="left" vertical="center" indent="2"/>
    </xf>
    <xf numFmtId="0" fontId="7" fillId="6" borderId="7" xfId="0" applyFont="1" applyFill="1" applyBorder="1" applyAlignment="1">
      <alignment horizontal="justify" vertical="center"/>
    </xf>
    <xf numFmtId="0" fontId="7" fillId="6" borderId="7" xfId="0" applyFont="1" applyFill="1" applyBorder="1" applyAlignment="1">
      <alignment horizontal="left" vertical="center" wrapText="1" indent="2"/>
    </xf>
    <xf numFmtId="0" fontId="6" fillId="6" borderId="7" xfId="0" applyFont="1" applyFill="1" applyBorder="1" applyAlignment="1">
      <alignment horizontal="left" vertical="center" indent="1"/>
    </xf>
    <xf numFmtId="0" fontId="7" fillId="6" borderId="6" xfId="0" applyFont="1" applyFill="1" applyBorder="1" applyAlignment="1">
      <alignment horizontal="justify" vertical="center"/>
    </xf>
    <xf numFmtId="0" fontId="10" fillId="6" borderId="11" xfId="0" applyFont="1" applyFill="1" applyBorder="1" applyAlignment="1">
      <alignment horizontal="left" vertical="top"/>
    </xf>
    <xf numFmtId="0" fontId="5" fillId="6" borderId="8" xfId="0" applyFont="1" applyFill="1" applyBorder="1" applyAlignment="1">
      <alignment horizontal="left" vertical="center" indent="2"/>
    </xf>
    <xf numFmtId="0" fontId="11" fillId="6" borderId="11" xfId="0" applyFont="1" applyFill="1" applyBorder="1" applyAlignment="1">
      <alignment horizontal="left" vertical="top"/>
    </xf>
    <xf numFmtId="0" fontId="3" fillId="6" borderId="11" xfId="0" applyFont="1" applyFill="1" applyBorder="1"/>
    <xf numFmtId="0" fontId="6" fillId="6" borderId="8" xfId="0" applyFont="1" applyFill="1" applyBorder="1" applyAlignment="1">
      <alignment horizontal="left" vertical="center" indent="1"/>
    </xf>
    <xf numFmtId="0" fontId="7" fillId="6" borderId="8" xfId="0" applyFont="1" applyFill="1" applyBorder="1" applyAlignment="1">
      <alignment horizontal="left" vertical="center" indent="2"/>
    </xf>
    <xf numFmtId="0" fontId="7" fillId="6" borderId="8" xfId="0" applyFont="1" applyFill="1" applyBorder="1" applyAlignment="1">
      <alignment horizontal="left" vertical="center" indent="1"/>
    </xf>
    <xf numFmtId="0" fontId="3" fillId="6" borderId="12" xfId="0" applyFont="1" applyFill="1" applyBorder="1"/>
    <xf numFmtId="0" fontId="7" fillId="6" borderId="9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justify" vertical="center" wrapText="1"/>
    </xf>
    <xf numFmtId="0" fontId="6" fillId="6" borderId="7" xfId="0" applyFont="1" applyFill="1" applyBorder="1" applyAlignment="1">
      <alignment horizontal="justify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justify" vertical="center" wrapText="1"/>
    </xf>
    <xf numFmtId="0" fontId="12" fillId="6" borderId="11" xfId="0" applyFont="1" applyFill="1" applyBorder="1" applyAlignment="1">
      <alignment horizontal="left"/>
    </xf>
    <xf numFmtId="0" fontId="7" fillId="6" borderId="8" xfId="0" applyFont="1" applyFill="1" applyBorder="1" applyAlignment="1">
      <alignment horizontal="left" vertical="center" wrapText="1" indent="2"/>
    </xf>
    <xf numFmtId="0" fontId="7" fillId="6" borderId="12" xfId="0" applyFont="1" applyFill="1" applyBorder="1"/>
    <xf numFmtId="0" fontId="6" fillId="6" borderId="9" xfId="0" applyFont="1" applyFill="1" applyBorder="1" applyAlignment="1">
      <alignment horizontal="justify" vertical="center"/>
    </xf>
    <xf numFmtId="0" fontId="6" fillId="6" borderId="4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41" fontId="7" fillId="6" borderId="7" xfId="0" applyNumberFormat="1" applyFont="1" applyFill="1" applyBorder="1" applyAlignment="1">
      <alignment vertical="center"/>
    </xf>
    <xf numFmtId="41" fontId="6" fillId="6" borderId="7" xfId="0" applyNumberFormat="1" applyFont="1" applyFill="1" applyBorder="1" applyAlignment="1">
      <alignment vertical="center"/>
    </xf>
    <xf numFmtId="41" fontId="16" fillId="6" borderId="7" xfId="2" applyNumberFormat="1" applyFont="1" applyFill="1" applyBorder="1" applyAlignment="1" applyProtection="1">
      <alignment vertical="top" wrapText="1"/>
      <protection locked="0"/>
    </xf>
    <xf numFmtId="41" fontId="15" fillId="6" borderId="7" xfId="2" applyNumberFormat="1" applyFont="1" applyFill="1" applyBorder="1" applyAlignment="1" applyProtection="1">
      <alignment vertical="top" wrapText="1"/>
      <protection locked="0"/>
    </xf>
    <xf numFmtId="41" fontId="7" fillId="6" borderId="7" xfId="0" applyNumberFormat="1" applyFont="1" applyFill="1" applyBorder="1" applyProtection="1">
      <protection locked="0"/>
    </xf>
    <xf numFmtId="41" fontId="6" fillId="6" borderId="7" xfId="0" applyNumberFormat="1" applyFont="1" applyFill="1" applyBorder="1" applyProtection="1">
      <protection locked="0"/>
    </xf>
    <xf numFmtId="41" fontId="6" fillId="0" borderId="6" xfId="0" applyNumberFormat="1" applyFont="1" applyBorder="1" applyAlignment="1">
      <alignment horizontal="justify" vertical="center" wrapText="1"/>
    </xf>
    <xf numFmtId="41" fontId="7" fillId="3" borderId="7" xfId="0" applyNumberFormat="1" applyFont="1" applyFill="1" applyBorder="1" applyAlignment="1">
      <alignment vertical="center"/>
    </xf>
    <xf numFmtId="41" fontId="7" fillId="0" borderId="7" xfId="0" applyNumberFormat="1" applyFont="1" applyBorder="1" applyAlignment="1">
      <alignment vertical="center"/>
    </xf>
    <xf numFmtId="41" fontId="6" fillId="4" borderId="7" xfId="0" applyNumberFormat="1" applyFont="1" applyFill="1" applyBorder="1" applyAlignment="1">
      <alignment vertical="center"/>
    </xf>
    <xf numFmtId="41" fontId="7" fillId="5" borderId="7" xfId="0" applyNumberFormat="1" applyFont="1" applyFill="1" applyBorder="1" applyAlignment="1">
      <alignment vertical="center"/>
    </xf>
    <xf numFmtId="41" fontId="7" fillId="6" borderId="6" xfId="0" applyNumberFormat="1" applyFont="1" applyFill="1" applyBorder="1" applyAlignment="1">
      <alignment vertical="center"/>
    </xf>
    <xf numFmtId="41" fontId="4" fillId="6" borderId="4" xfId="0" applyNumberFormat="1" applyFont="1" applyFill="1" applyBorder="1" applyAlignment="1">
      <alignment vertical="center"/>
    </xf>
    <xf numFmtId="41" fontId="4" fillId="6" borderId="7" xfId="0" applyNumberFormat="1" applyFont="1" applyFill="1" applyBorder="1" applyAlignment="1">
      <alignment vertical="center"/>
    </xf>
    <xf numFmtId="41" fontId="5" fillId="6" borderId="7" xfId="0" applyNumberFormat="1" applyFont="1" applyFill="1" applyBorder="1" applyAlignment="1">
      <alignment vertical="center"/>
    </xf>
    <xf numFmtId="41" fontId="6" fillId="6" borderId="4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left" vertical="top"/>
    </xf>
    <xf numFmtId="0" fontId="5" fillId="6" borderId="9" xfId="0" applyFont="1" applyFill="1" applyBorder="1" applyAlignment="1">
      <alignment horizontal="left" vertical="center" indent="2"/>
    </xf>
    <xf numFmtId="41" fontId="5" fillId="6" borderId="6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19" fillId="6" borderId="14" xfId="0" applyFont="1" applyFill="1" applyBorder="1" applyAlignment="1">
      <alignment horizontal="left" vertical="center" wrapText="1"/>
    </xf>
    <xf numFmtId="0" fontId="19" fillId="6" borderId="0" xfId="0" applyFont="1" applyFill="1" applyAlignment="1">
      <alignment horizontal="left" vertical="center" wrapText="1"/>
    </xf>
    <xf numFmtId="1" fontId="21" fillId="6" borderId="0" xfId="3" applyNumberFormat="1" applyFont="1" applyFill="1" applyBorder="1" applyAlignment="1">
      <alignment horizontal="center"/>
    </xf>
    <xf numFmtId="1" fontId="21" fillId="6" borderId="0" xfId="3" applyNumberFormat="1" applyFont="1" applyFill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 indent="1"/>
    </xf>
    <xf numFmtId="0" fontId="6" fillId="6" borderId="8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0" fillId="6" borderId="8" xfId="0" applyFill="1" applyBorder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2 2" xfId="2" xr:uid="{13290864-C889-4C77-B898-70ABAB17D34F}"/>
    <cellStyle name="Normal 8 2" xfId="3" xr:uid="{BAFF8DEB-34FA-469B-ACCC-9F474D869D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1643838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6C54D6-D236-46C8-88A5-E32C01A79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3838" cy="579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1675364</xdr:colOff>
      <xdr:row>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4526AA-C20F-4A69-8533-6E78CE39C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5364" cy="590550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29</xdr:row>
      <xdr:rowOff>85725</xdr:rowOff>
    </xdr:from>
    <xdr:to>
      <xdr:col>5</xdr:col>
      <xdr:colOff>408771</xdr:colOff>
      <xdr:row>33</xdr:row>
      <xdr:rowOff>142167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06EFC2-448E-4617-8415-70982E76E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3325" y="4867275"/>
          <a:ext cx="3913971" cy="627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1621320</xdr:colOff>
      <xdr:row>0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8A5CCB-11AB-44F7-8300-B0FD73BE9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1320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752475</xdr:colOff>
      <xdr:row>6</xdr:row>
      <xdr:rowOff>19050</xdr:rowOff>
    </xdr:from>
    <xdr:to>
      <xdr:col>8</xdr:col>
      <xdr:colOff>674790</xdr:colOff>
      <xdr:row>11</xdr:row>
      <xdr:rowOff>36632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08D0AF-B893-416E-B81D-A7FC40EA9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67325" y="1943100"/>
          <a:ext cx="4846740" cy="6462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1780346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282434-7177-4E8A-8812-48BDF70BB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7496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1675364</xdr:colOff>
      <xdr:row>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AA4CA3-BAC6-44F3-AF83-6AC3FA7A2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5364" cy="590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1343025</xdr:colOff>
      <xdr:row>0</xdr:row>
      <xdr:rowOff>570770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769A34-2F6D-4D6F-8A37-D24F68049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5707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1999628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3F2493-4F58-473B-8E79-CAB1D68FF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99628" cy="704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1287945</xdr:colOff>
      <xdr:row>0</xdr:row>
      <xdr:rowOff>571500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3782C6-7C22-470A-865C-6965CDCFC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1320" cy="571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1972606</xdr:colOff>
      <xdr:row>0</xdr:row>
      <xdr:rowOff>695325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542593-7408-4982-9A85-AAAF1AECD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72606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cols>
    <col min="1" max="16384" width="12" style="16"/>
  </cols>
  <sheetData>
    <row r="1" spans="1:2">
      <c r="A1" s="15"/>
      <c r="B1" s="15"/>
    </row>
    <row r="2020" spans="1:1">
      <c r="A2020" s="17" t="s">
        <v>146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8"/>
  <sheetViews>
    <sheetView tabSelected="1" workbookViewId="0">
      <selection sqref="A1:G1"/>
    </sheetView>
  </sheetViews>
  <sheetFormatPr baseColWidth="10" defaultRowHeight="11.25"/>
  <cols>
    <col min="1" max="1" width="56.83203125" style="7" customWidth="1"/>
    <col min="2" max="7" width="16.83203125" style="7" customWidth="1"/>
    <col min="8" max="11" width="12" style="38"/>
    <col min="12" max="16384" width="12" style="7"/>
  </cols>
  <sheetData>
    <row r="1" spans="1:7" ht="56.1" customHeight="1">
      <c r="A1" s="151" t="s">
        <v>627</v>
      </c>
      <c r="B1" s="152"/>
      <c r="C1" s="152"/>
      <c r="D1" s="152"/>
      <c r="E1" s="152"/>
      <c r="F1" s="152"/>
      <c r="G1" s="153"/>
    </row>
    <row r="2" spans="1:7">
      <c r="A2" s="11"/>
      <c r="B2" s="194" t="s">
        <v>0</v>
      </c>
      <c r="C2" s="194"/>
      <c r="D2" s="194"/>
      <c r="E2" s="194"/>
      <c r="F2" s="194"/>
      <c r="G2" s="8"/>
    </row>
    <row r="3" spans="1:7" ht="45.75" customHeight="1">
      <c r="A3" s="13" t="s">
        <v>1</v>
      </c>
      <c r="B3" s="10" t="s">
        <v>2</v>
      </c>
      <c r="C3" s="10" t="s">
        <v>3</v>
      </c>
      <c r="D3" s="10" t="s">
        <v>4</v>
      </c>
      <c r="E3" s="10" t="s">
        <v>132</v>
      </c>
      <c r="F3" s="10" t="s">
        <v>86</v>
      </c>
      <c r="G3" s="14" t="s">
        <v>7</v>
      </c>
    </row>
    <row r="4" spans="1:7" s="38" customFormat="1">
      <c r="A4" s="126" t="s">
        <v>133</v>
      </c>
      <c r="B4" s="143">
        <f>B5+B6+B7+B10+B11+B14</f>
        <v>66338682.020000003</v>
      </c>
      <c r="C4" s="143">
        <f t="shared" ref="C4:G4" si="0">C5+C6+C7+C10+C11+C14</f>
        <v>16242239.210000001</v>
      </c>
      <c r="D4" s="143">
        <f t="shared" si="0"/>
        <v>82580921.230000004</v>
      </c>
      <c r="E4" s="143">
        <f t="shared" si="0"/>
        <v>35947407.509999998</v>
      </c>
      <c r="F4" s="143">
        <f t="shared" si="0"/>
        <v>35947407.509999998</v>
      </c>
      <c r="G4" s="143">
        <f t="shared" si="0"/>
        <v>46633513.720000006</v>
      </c>
    </row>
    <row r="5" spans="1:7" s="38" customFormat="1">
      <c r="A5" s="89" t="s">
        <v>134</v>
      </c>
      <c r="B5" s="128">
        <v>66338682.020000003</v>
      </c>
      <c r="C5" s="128">
        <v>16242239.210000001</v>
      </c>
      <c r="D5" s="129">
        <f>B5+C5</f>
        <v>82580921.230000004</v>
      </c>
      <c r="E5" s="128">
        <v>35947407.509999998</v>
      </c>
      <c r="F5" s="128">
        <v>35947407.509999998</v>
      </c>
      <c r="G5" s="129">
        <f>D5-E5</f>
        <v>46633513.720000006</v>
      </c>
    </row>
    <row r="6" spans="1:7" s="38" customFormat="1">
      <c r="A6" s="89" t="s">
        <v>135</v>
      </c>
      <c r="B6" s="129">
        <v>0</v>
      </c>
      <c r="C6" s="129">
        <v>0</v>
      </c>
      <c r="D6" s="129">
        <f>B6+C6</f>
        <v>0</v>
      </c>
      <c r="E6" s="129">
        <v>0</v>
      </c>
      <c r="F6" s="129">
        <v>0</v>
      </c>
      <c r="G6" s="129">
        <f>D6-E6</f>
        <v>0</v>
      </c>
    </row>
    <row r="7" spans="1:7" s="38" customFormat="1">
      <c r="A7" s="89" t="s">
        <v>136</v>
      </c>
      <c r="B7" s="129">
        <f>SUM(B8:B9)</f>
        <v>0</v>
      </c>
      <c r="C7" s="129">
        <f t="shared" ref="C7:G7" si="1">SUM(C8:C9)</f>
        <v>0</v>
      </c>
      <c r="D7" s="129">
        <f t="shared" si="1"/>
        <v>0</v>
      </c>
      <c r="E7" s="129">
        <f t="shared" si="1"/>
        <v>0</v>
      </c>
      <c r="F7" s="129">
        <f t="shared" si="1"/>
        <v>0</v>
      </c>
      <c r="G7" s="129">
        <f t="shared" si="1"/>
        <v>0</v>
      </c>
    </row>
    <row r="8" spans="1:7" s="38" customFormat="1">
      <c r="A8" s="106" t="s">
        <v>137</v>
      </c>
      <c r="B8" s="128">
        <v>0</v>
      </c>
      <c r="C8" s="128">
        <v>0</v>
      </c>
      <c r="D8" s="129">
        <f t="shared" ref="D8:D10" si="2">B8+C8</f>
        <v>0</v>
      </c>
      <c r="E8" s="128">
        <v>0</v>
      </c>
      <c r="F8" s="128">
        <v>0</v>
      </c>
      <c r="G8" s="128">
        <f t="shared" ref="G8:G14" si="3">D8-E8</f>
        <v>0</v>
      </c>
    </row>
    <row r="9" spans="1:7" s="38" customFormat="1">
      <c r="A9" s="106" t="s">
        <v>138</v>
      </c>
      <c r="B9" s="128">
        <v>0</v>
      </c>
      <c r="C9" s="128">
        <v>0</v>
      </c>
      <c r="D9" s="129">
        <f t="shared" si="2"/>
        <v>0</v>
      </c>
      <c r="E9" s="128">
        <v>0</v>
      </c>
      <c r="F9" s="128">
        <v>0</v>
      </c>
      <c r="G9" s="128">
        <f t="shared" si="3"/>
        <v>0</v>
      </c>
    </row>
    <row r="10" spans="1:7" s="38" customFormat="1">
      <c r="A10" s="89" t="s">
        <v>139</v>
      </c>
      <c r="B10" s="129">
        <v>0</v>
      </c>
      <c r="C10" s="129">
        <v>0</v>
      </c>
      <c r="D10" s="129">
        <f t="shared" si="2"/>
        <v>0</v>
      </c>
      <c r="E10" s="129">
        <v>0</v>
      </c>
      <c r="F10" s="129">
        <v>0</v>
      </c>
      <c r="G10" s="129">
        <f t="shared" si="3"/>
        <v>0</v>
      </c>
    </row>
    <row r="11" spans="1:7" s="38" customFormat="1" ht="22.5">
      <c r="A11" s="89" t="s">
        <v>140</v>
      </c>
      <c r="B11" s="129">
        <f>SUM(B12:B13)</f>
        <v>0</v>
      </c>
      <c r="C11" s="129">
        <f t="shared" ref="C11:F11" si="4">SUM(C12:C13)</f>
        <v>0</v>
      </c>
      <c r="D11" s="129">
        <f t="shared" si="4"/>
        <v>0</v>
      </c>
      <c r="E11" s="129">
        <f t="shared" si="4"/>
        <v>0</v>
      </c>
      <c r="F11" s="129">
        <f t="shared" si="4"/>
        <v>0</v>
      </c>
      <c r="G11" s="129">
        <f t="shared" si="3"/>
        <v>0</v>
      </c>
    </row>
    <row r="12" spans="1:7" s="38" customFormat="1">
      <c r="A12" s="106" t="s">
        <v>141</v>
      </c>
      <c r="B12" s="128">
        <v>0</v>
      </c>
      <c r="C12" s="128">
        <v>0</v>
      </c>
      <c r="D12" s="129">
        <f t="shared" ref="D12:D14" si="5">B12+C12</f>
        <v>0</v>
      </c>
      <c r="E12" s="128">
        <v>0</v>
      </c>
      <c r="F12" s="128">
        <v>0</v>
      </c>
      <c r="G12" s="128">
        <f t="shared" si="3"/>
        <v>0</v>
      </c>
    </row>
    <row r="13" spans="1:7" s="38" customFormat="1">
      <c r="A13" s="106" t="s">
        <v>142</v>
      </c>
      <c r="B13" s="128">
        <v>0</v>
      </c>
      <c r="C13" s="128">
        <v>0</v>
      </c>
      <c r="D13" s="129">
        <f t="shared" si="5"/>
        <v>0</v>
      </c>
      <c r="E13" s="128">
        <v>0</v>
      </c>
      <c r="F13" s="128">
        <v>0</v>
      </c>
      <c r="G13" s="128">
        <f t="shared" si="3"/>
        <v>0</v>
      </c>
    </row>
    <row r="14" spans="1:7" s="38" customFormat="1">
      <c r="A14" s="89" t="s">
        <v>143</v>
      </c>
      <c r="B14" s="129">
        <v>0</v>
      </c>
      <c r="C14" s="129">
        <v>0</v>
      </c>
      <c r="D14" s="129">
        <f t="shared" si="5"/>
        <v>0</v>
      </c>
      <c r="E14" s="129">
        <v>0</v>
      </c>
      <c r="F14" s="129">
        <v>0</v>
      </c>
      <c r="G14" s="129">
        <f t="shared" si="3"/>
        <v>0</v>
      </c>
    </row>
    <row r="15" spans="1:7" s="38" customFormat="1" ht="5.0999999999999996" customHeight="1">
      <c r="A15" s="89"/>
      <c r="B15" s="128"/>
      <c r="C15" s="128"/>
      <c r="D15" s="128"/>
      <c r="E15" s="128"/>
      <c r="F15" s="128"/>
      <c r="G15" s="128"/>
    </row>
    <row r="16" spans="1:7" s="38" customFormat="1">
      <c r="A16" s="79" t="s">
        <v>144</v>
      </c>
      <c r="B16" s="129">
        <f>B17+B18+B19+B22+B23+B26</f>
        <v>0</v>
      </c>
      <c r="C16" s="129">
        <f t="shared" ref="C16:G16" si="6">C17+C18+C19+C22+C23+C26</f>
        <v>0</v>
      </c>
      <c r="D16" s="129">
        <f t="shared" si="6"/>
        <v>0</v>
      </c>
      <c r="E16" s="129">
        <f t="shared" si="6"/>
        <v>0</v>
      </c>
      <c r="F16" s="129">
        <f t="shared" si="6"/>
        <v>0</v>
      </c>
      <c r="G16" s="129">
        <f t="shared" si="6"/>
        <v>0</v>
      </c>
    </row>
    <row r="17" spans="1:8" s="38" customFormat="1">
      <c r="A17" s="89" t="s">
        <v>134</v>
      </c>
      <c r="B17" s="128">
        <v>0</v>
      </c>
      <c r="C17" s="128">
        <v>0</v>
      </c>
      <c r="D17" s="129">
        <f t="shared" ref="D17:D18" si="7">B17+C17</f>
        <v>0</v>
      </c>
      <c r="E17" s="128">
        <v>0</v>
      </c>
      <c r="F17" s="128">
        <v>0</v>
      </c>
      <c r="G17" s="129">
        <f t="shared" ref="G17:G26" si="8">D17-E17</f>
        <v>0</v>
      </c>
    </row>
    <row r="18" spans="1:8" s="38" customFormat="1">
      <c r="A18" s="89" t="s">
        <v>135</v>
      </c>
      <c r="B18" s="129">
        <v>0</v>
      </c>
      <c r="C18" s="129">
        <v>0</v>
      </c>
      <c r="D18" s="129">
        <f t="shared" si="7"/>
        <v>0</v>
      </c>
      <c r="E18" s="129">
        <v>0</v>
      </c>
      <c r="F18" s="129">
        <v>0</v>
      </c>
      <c r="G18" s="129">
        <f t="shared" si="8"/>
        <v>0</v>
      </c>
    </row>
    <row r="19" spans="1:8" s="38" customFormat="1">
      <c r="A19" s="89" t="s">
        <v>136</v>
      </c>
      <c r="B19" s="129">
        <f>SUM(B20:B21)</f>
        <v>0</v>
      </c>
      <c r="C19" s="129">
        <f t="shared" ref="C19:F19" si="9">SUM(C20:C21)</f>
        <v>0</v>
      </c>
      <c r="D19" s="129">
        <f t="shared" si="9"/>
        <v>0</v>
      </c>
      <c r="E19" s="129">
        <f t="shared" si="9"/>
        <v>0</v>
      </c>
      <c r="F19" s="129">
        <f t="shared" si="9"/>
        <v>0</v>
      </c>
      <c r="G19" s="129">
        <f t="shared" si="8"/>
        <v>0</v>
      </c>
    </row>
    <row r="20" spans="1:8" s="38" customFormat="1">
      <c r="A20" s="106" t="s">
        <v>137</v>
      </c>
      <c r="B20" s="128">
        <v>0</v>
      </c>
      <c r="C20" s="128">
        <v>0</v>
      </c>
      <c r="D20" s="129">
        <f t="shared" ref="D20:D22" si="10">B20+C20</f>
        <v>0</v>
      </c>
      <c r="E20" s="128">
        <v>0</v>
      </c>
      <c r="F20" s="128">
        <v>0</v>
      </c>
      <c r="G20" s="128">
        <f t="shared" si="8"/>
        <v>0</v>
      </c>
    </row>
    <row r="21" spans="1:8" s="38" customFormat="1">
      <c r="A21" s="106" t="s">
        <v>138</v>
      </c>
      <c r="B21" s="128">
        <v>0</v>
      </c>
      <c r="C21" s="128">
        <v>0</v>
      </c>
      <c r="D21" s="129">
        <f t="shared" si="10"/>
        <v>0</v>
      </c>
      <c r="E21" s="128">
        <v>0</v>
      </c>
      <c r="F21" s="128">
        <v>0</v>
      </c>
      <c r="G21" s="128">
        <f t="shared" si="8"/>
        <v>0</v>
      </c>
    </row>
    <row r="22" spans="1:8" s="38" customFormat="1">
      <c r="A22" s="89" t="s">
        <v>139</v>
      </c>
      <c r="B22" s="129">
        <v>0</v>
      </c>
      <c r="C22" s="129">
        <v>0</v>
      </c>
      <c r="D22" s="129">
        <f t="shared" si="10"/>
        <v>0</v>
      </c>
      <c r="E22" s="129">
        <v>0</v>
      </c>
      <c r="F22" s="129">
        <v>0</v>
      </c>
      <c r="G22" s="129">
        <f t="shared" si="8"/>
        <v>0</v>
      </c>
    </row>
    <row r="23" spans="1:8" s="38" customFormat="1" ht="22.5">
      <c r="A23" s="89" t="s">
        <v>140</v>
      </c>
      <c r="B23" s="129">
        <f>SUM(B24:B25)</f>
        <v>0</v>
      </c>
      <c r="C23" s="129">
        <f t="shared" ref="C23:F23" si="11">SUM(C24:C25)</f>
        <v>0</v>
      </c>
      <c r="D23" s="129">
        <f t="shared" si="11"/>
        <v>0</v>
      </c>
      <c r="E23" s="129">
        <f t="shared" si="11"/>
        <v>0</v>
      </c>
      <c r="F23" s="129">
        <f t="shared" si="11"/>
        <v>0</v>
      </c>
      <c r="G23" s="129">
        <f t="shared" si="8"/>
        <v>0</v>
      </c>
    </row>
    <row r="24" spans="1:8" s="38" customFormat="1">
      <c r="A24" s="106" t="s">
        <v>141</v>
      </c>
      <c r="B24" s="128">
        <v>0</v>
      </c>
      <c r="C24" s="128">
        <v>0</v>
      </c>
      <c r="D24" s="129">
        <f t="shared" ref="D24:D26" si="12">B24+C24</f>
        <v>0</v>
      </c>
      <c r="E24" s="128">
        <v>0</v>
      </c>
      <c r="F24" s="128">
        <v>0</v>
      </c>
      <c r="G24" s="128">
        <f t="shared" si="8"/>
        <v>0</v>
      </c>
    </row>
    <row r="25" spans="1:8" s="38" customFormat="1">
      <c r="A25" s="106" t="s">
        <v>142</v>
      </c>
      <c r="B25" s="128">
        <v>0</v>
      </c>
      <c r="C25" s="128">
        <v>0</v>
      </c>
      <c r="D25" s="129">
        <f t="shared" si="12"/>
        <v>0</v>
      </c>
      <c r="E25" s="128">
        <v>0</v>
      </c>
      <c r="F25" s="128">
        <v>0</v>
      </c>
      <c r="G25" s="128">
        <f t="shared" si="8"/>
        <v>0</v>
      </c>
    </row>
    <row r="26" spans="1:8" s="38" customFormat="1">
      <c r="A26" s="89" t="s">
        <v>143</v>
      </c>
      <c r="B26" s="129">
        <v>0</v>
      </c>
      <c r="C26" s="129">
        <v>0</v>
      </c>
      <c r="D26" s="129">
        <f t="shared" si="12"/>
        <v>0</v>
      </c>
      <c r="E26" s="129">
        <v>0</v>
      </c>
      <c r="F26" s="129">
        <v>0</v>
      </c>
      <c r="G26" s="129">
        <f t="shared" si="8"/>
        <v>0</v>
      </c>
    </row>
    <row r="27" spans="1:8" s="38" customFormat="1">
      <c r="A27" s="79" t="s">
        <v>145</v>
      </c>
      <c r="B27" s="129">
        <f>B4+B16</f>
        <v>66338682.020000003</v>
      </c>
      <c r="C27" s="129">
        <f t="shared" ref="C27:G27" si="13">C4+C16</f>
        <v>16242239.210000001</v>
      </c>
      <c r="D27" s="129">
        <f t="shared" si="13"/>
        <v>82580921.230000004</v>
      </c>
      <c r="E27" s="129">
        <f t="shared" si="13"/>
        <v>35947407.509999998</v>
      </c>
      <c r="F27" s="129">
        <f t="shared" si="13"/>
        <v>35947407.509999998</v>
      </c>
      <c r="G27" s="129">
        <f t="shared" si="13"/>
        <v>46633513.720000006</v>
      </c>
    </row>
    <row r="28" spans="1:8" s="38" customFormat="1" ht="5.0999999999999996" customHeight="1">
      <c r="A28" s="127"/>
      <c r="B28" s="73"/>
      <c r="C28" s="73"/>
      <c r="D28" s="73"/>
      <c r="E28" s="73"/>
      <c r="F28" s="73"/>
      <c r="G28" s="73"/>
    </row>
    <row r="29" spans="1:8" s="56" customFormat="1" ht="15">
      <c r="A29" s="36" t="s">
        <v>611</v>
      </c>
      <c r="B29" s="57"/>
      <c r="C29" s="57"/>
      <c r="D29" s="57"/>
      <c r="E29" s="57"/>
      <c r="F29" s="57"/>
    </row>
    <row r="30" spans="1:8" s="56" customFormat="1" ht="12.75">
      <c r="C30" s="57"/>
      <c r="D30" s="57"/>
      <c r="E30" s="57"/>
      <c r="F30" s="57"/>
      <c r="G30" s="57"/>
      <c r="H30" s="58"/>
    </row>
    <row r="31" spans="1:8" s="56" customFormat="1" ht="12.75">
      <c r="C31" s="57"/>
      <c r="D31" s="57"/>
      <c r="E31" s="57"/>
      <c r="F31" s="57"/>
      <c r="G31" s="57"/>
    </row>
    <row r="32" spans="1:8" s="56" customFormat="1" ht="12.75">
      <c r="C32" s="57"/>
      <c r="D32" s="57"/>
      <c r="E32" s="57"/>
      <c r="F32" s="57"/>
      <c r="G32" s="57"/>
    </row>
    <row r="33" spans="2:7" s="56" customFormat="1" ht="22.5" customHeight="1">
      <c r="B33" s="39" t="s">
        <v>612</v>
      </c>
      <c r="C33" s="57"/>
      <c r="D33" s="57"/>
      <c r="E33" s="59" t="s">
        <v>612</v>
      </c>
      <c r="F33" s="57"/>
      <c r="G33" s="57"/>
    </row>
    <row r="34" spans="2:7" s="56" customFormat="1" ht="12.75">
      <c r="B34" s="41" t="s">
        <v>613</v>
      </c>
      <c r="C34" s="57"/>
      <c r="D34" s="57"/>
      <c r="E34" s="42" t="s">
        <v>617</v>
      </c>
      <c r="F34" s="57"/>
      <c r="G34" s="57"/>
    </row>
    <row r="35" spans="2:7" s="56" customFormat="1" ht="12.75">
      <c r="B35" s="43" t="s">
        <v>615</v>
      </c>
      <c r="C35" s="57"/>
      <c r="D35" s="57"/>
      <c r="E35" s="49" t="s">
        <v>616</v>
      </c>
      <c r="F35" s="57"/>
      <c r="G35" s="57"/>
    </row>
    <row r="36" spans="2:7" s="56" customFormat="1" ht="12.75"/>
    <row r="37" spans="2:7" s="56" customFormat="1" ht="12.75"/>
    <row r="38" spans="2:7" s="56" customFormat="1" ht="12.75"/>
  </sheetData>
  <mergeCells count="2">
    <mergeCell ref="A1:G1"/>
    <mergeCell ref="B2:F2"/>
  </mergeCells>
  <pageMargins left="0.7" right="0.7" top="0.75" bottom="0.75" header="0.3" footer="0.3"/>
  <ignoredErrors>
    <ignoredError sqref="B24:G27 B7:C14 E17:G23 E7:F14 B16:C23 E16:F16" formulaRange="1"/>
    <ignoredError sqref="D7:D14 G7:G14 D16:D23 G16" formula="1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4CF11-87A8-4106-BB79-7DF237C3CA51}">
  <dimension ref="A1:W88"/>
  <sheetViews>
    <sheetView zoomScale="120" zoomScaleNormal="120" workbookViewId="0">
      <selection activeCell="B59" sqref="B59"/>
    </sheetView>
  </sheetViews>
  <sheetFormatPr baseColWidth="10" defaultRowHeight="11.25"/>
  <cols>
    <col min="1" max="1" width="65.83203125" style="7" customWidth="1"/>
    <col min="2" max="3" width="15.1640625" style="7" bestFit="1" customWidth="1"/>
    <col min="4" max="4" width="65.83203125" style="7" customWidth="1"/>
    <col min="5" max="6" width="15.1640625" style="7" bestFit="1" customWidth="1"/>
    <col min="7" max="23" width="12" style="38"/>
    <col min="24" max="16384" width="12" style="7"/>
  </cols>
  <sheetData>
    <row r="1" spans="1:6" ht="45.95" customHeight="1">
      <c r="A1" s="148" t="s">
        <v>620</v>
      </c>
      <c r="B1" s="149"/>
      <c r="C1" s="149"/>
      <c r="D1" s="149"/>
      <c r="E1" s="149"/>
      <c r="F1" s="150"/>
    </row>
    <row r="2" spans="1:6">
      <c r="A2" s="23" t="s">
        <v>1</v>
      </c>
      <c r="B2" s="21">
        <v>2019</v>
      </c>
      <c r="C2" s="21">
        <v>2018</v>
      </c>
      <c r="D2" s="23" t="s">
        <v>1</v>
      </c>
      <c r="E2" s="21">
        <v>2019</v>
      </c>
      <c r="F2" s="21">
        <v>2018</v>
      </c>
    </row>
    <row r="3" spans="1:6" s="38" customFormat="1">
      <c r="A3" s="60"/>
      <c r="B3" s="61"/>
      <c r="C3" s="61"/>
      <c r="D3" s="62"/>
      <c r="E3" s="61"/>
      <c r="F3" s="61"/>
    </row>
    <row r="4" spans="1:6" s="38" customFormat="1">
      <c r="A4" s="63" t="s">
        <v>326</v>
      </c>
      <c r="B4" s="64"/>
      <c r="C4" s="64"/>
      <c r="D4" s="65" t="s">
        <v>327</v>
      </c>
      <c r="E4" s="64"/>
      <c r="F4" s="64"/>
    </row>
    <row r="5" spans="1:6" s="38" customFormat="1">
      <c r="A5" s="63" t="s">
        <v>328</v>
      </c>
      <c r="B5" s="66"/>
      <c r="C5" s="66"/>
      <c r="D5" s="65" t="s">
        <v>329</v>
      </c>
      <c r="E5" s="66"/>
      <c r="F5" s="66"/>
    </row>
    <row r="6" spans="1:6" s="38" customFormat="1">
      <c r="A6" s="60" t="s">
        <v>330</v>
      </c>
      <c r="B6" s="128">
        <f>SUM(B7:B13)</f>
        <v>103740956.74000001</v>
      </c>
      <c r="C6" s="128">
        <f>SUM(C7:C13)</f>
        <v>196159995.09999999</v>
      </c>
      <c r="D6" s="62" t="s">
        <v>331</v>
      </c>
      <c r="E6" s="128">
        <f>SUM(E7:E15)</f>
        <v>22913197.980000004</v>
      </c>
      <c r="F6" s="128">
        <f>SUM(F7:F15)</f>
        <v>212627503.18000001</v>
      </c>
    </row>
    <row r="7" spans="1:6" s="38" customFormat="1">
      <c r="A7" s="67" t="s">
        <v>332</v>
      </c>
      <c r="B7" s="128">
        <v>0</v>
      </c>
      <c r="C7" s="128">
        <v>0</v>
      </c>
      <c r="D7" s="68" t="s">
        <v>333</v>
      </c>
      <c r="E7" s="128">
        <v>69159.22</v>
      </c>
      <c r="F7" s="128">
        <v>-160447.06</v>
      </c>
    </row>
    <row r="8" spans="1:6" s="38" customFormat="1">
      <c r="A8" s="67" t="s">
        <v>334</v>
      </c>
      <c r="B8" s="128">
        <v>83566999.340000004</v>
      </c>
      <c r="C8" s="128">
        <v>146685425.59999999</v>
      </c>
      <c r="D8" s="68" t="s">
        <v>335</v>
      </c>
      <c r="E8" s="128">
        <v>1715519.1</v>
      </c>
      <c r="F8" s="128">
        <v>11597.46</v>
      </c>
    </row>
    <row r="9" spans="1:6" s="38" customFormat="1">
      <c r="A9" s="67" t="s">
        <v>336</v>
      </c>
      <c r="B9" s="128">
        <v>0</v>
      </c>
      <c r="C9" s="128">
        <v>0</v>
      </c>
      <c r="D9" s="68" t="s">
        <v>337</v>
      </c>
      <c r="E9" s="128">
        <v>6817846.3200000003</v>
      </c>
      <c r="F9" s="128">
        <v>16081649.140000001</v>
      </c>
    </row>
    <row r="10" spans="1:6" s="38" customFormat="1">
      <c r="A10" s="67" t="s">
        <v>338</v>
      </c>
      <c r="B10" s="128">
        <v>0</v>
      </c>
      <c r="C10" s="128">
        <v>0</v>
      </c>
      <c r="D10" s="68" t="s">
        <v>339</v>
      </c>
      <c r="E10" s="128">
        <v>0</v>
      </c>
      <c r="F10" s="128">
        <v>0</v>
      </c>
    </row>
    <row r="11" spans="1:6" s="38" customFormat="1">
      <c r="A11" s="67" t="s">
        <v>340</v>
      </c>
      <c r="B11" s="128">
        <v>0</v>
      </c>
      <c r="C11" s="128">
        <v>0</v>
      </c>
      <c r="D11" s="68" t="s">
        <v>341</v>
      </c>
      <c r="E11" s="128">
        <v>0</v>
      </c>
      <c r="F11" s="128">
        <v>0</v>
      </c>
    </row>
    <row r="12" spans="1:6" s="38" customFormat="1" ht="22.5">
      <c r="A12" s="67" t="s">
        <v>342</v>
      </c>
      <c r="B12" s="128">
        <v>20173957.399999999</v>
      </c>
      <c r="C12" s="128">
        <v>49474569.5</v>
      </c>
      <c r="D12" s="68" t="s">
        <v>343</v>
      </c>
      <c r="E12" s="128">
        <v>0</v>
      </c>
      <c r="F12" s="128">
        <v>0</v>
      </c>
    </row>
    <row r="13" spans="1:6" s="38" customFormat="1">
      <c r="A13" s="67" t="s">
        <v>344</v>
      </c>
      <c r="B13" s="128">
        <v>0</v>
      </c>
      <c r="C13" s="128">
        <v>0</v>
      </c>
      <c r="D13" s="68" t="s">
        <v>345</v>
      </c>
      <c r="E13" s="128">
        <v>1284062.96</v>
      </c>
      <c r="F13" s="128">
        <v>3220104.14</v>
      </c>
    </row>
    <row r="14" spans="1:6" s="38" customFormat="1">
      <c r="A14" s="60" t="s">
        <v>346</v>
      </c>
      <c r="B14" s="128">
        <f>SUM(B15:B21)</f>
        <v>47771226.459999993</v>
      </c>
      <c r="C14" s="128">
        <f>SUM(C15:C21)</f>
        <v>9175653.8499999996</v>
      </c>
      <c r="D14" s="68" t="s">
        <v>347</v>
      </c>
      <c r="E14" s="128">
        <v>0</v>
      </c>
      <c r="F14" s="128">
        <v>0</v>
      </c>
    </row>
    <row r="15" spans="1:6" s="38" customFormat="1">
      <c r="A15" s="67" t="s">
        <v>348</v>
      </c>
      <c r="B15" s="128">
        <v>0</v>
      </c>
      <c r="C15" s="128">
        <v>0</v>
      </c>
      <c r="D15" s="68" t="s">
        <v>349</v>
      </c>
      <c r="E15" s="128">
        <v>13026610.380000001</v>
      </c>
      <c r="F15" s="128">
        <v>193474599.5</v>
      </c>
    </row>
    <row r="16" spans="1:6" s="38" customFormat="1">
      <c r="A16" s="67" t="s">
        <v>350</v>
      </c>
      <c r="B16" s="128">
        <v>47689520.369999997</v>
      </c>
      <c r="C16" s="128">
        <v>9088837.6799999997</v>
      </c>
      <c r="D16" s="62" t="s">
        <v>351</v>
      </c>
      <c r="E16" s="128">
        <f>SUM(E17:E19)</f>
        <v>0</v>
      </c>
      <c r="F16" s="128">
        <f>SUM(F17:F19)</f>
        <v>0</v>
      </c>
    </row>
    <row r="17" spans="1:6" s="38" customFormat="1">
      <c r="A17" s="67" t="s">
        <v>352</v>
      </c>
      <c r="B17" s="128">
        <v>77827.86</v>
      </c>
      <c r="C17" s="128">
        <v>85937.94</v>
      </c>
      <c r="D17" s="68" t="s">
        <v>353</v>
      </c>
      <c r="E17" s="128">
        <v>0</v>
      </c>
      <c r="F17" s="128">
        <v>0</v>
      </c>
    </row>
    <row r="18" spans="1:6" s="38" customFormat="1" ht="13.5" customHeight="1">
      <c r="A18" s="67" t="s">
        <v>354</v>
      </c>
      <c r="B18" s="128">
        <v>0</v>
      </c>
      <c r="C18" s="128">
        <v>0</v>
      </c>
      <c r="D18" s="68" t="s">
        <v>355</v>
      </c>
      <c r="E18" s="128">
        <v>0</v>
      </c>
      <c r="F18" s="128">
        <v>0</v>
      </c>
    </row>
    <row r="19" spans="1:6" s="38" customFormat="1">
      <c r="A19" s="67" t="s">
        <v>356</v>
      </c>
      <c r="B19" s="128">
        <v>3878.23</v>
      </c>
      <c r="C19" s="128">
        <v>878.23</v>
      </c>
      <c r="D19" s="68" t="s">
        <v>357</v>
      </c>
      <c r="E19" s="128">
        <v>0</v>
      </c>
      <c r="F19" s="128">
        <v>0</v>
      </c>
    </row>
    <row r="20" spans="1:6" s="38" customFormat="1">
      <c r="A20" s="67" t="s">
        <v>358</v>
      </c>
      <c r="B20" s="128">
        <v>0</v>
      </c>
      <c r="C20" s="128">
        <v>0</v>
      </c>
      <c r="D20" s="62" t="s">
        <v>359</v>
      </c>
      <c r="E20" s="128">
        <f>SUM(E21:E22)</f>
        <v>0</v>
      </c>
      <c r="F20" s="128">
        <f>SUM(F21:F22)</f>
        <v>0</v>
      </c>
    </row>
    <row r="21" spans="1:6" s="38" customFormat="1">
      <c r="A21" s="67" t="s">
        <v>360</v>
      </c>
      <c r="B21" s="128">
        <v>0</v>
      </c>
      <c r="C21" s="128">
        <v>0</v>
      </c>
      <c r="D21" s="68" t="s">
        <v>361</v>
      </c>
      <c r="E21" s="128">
        <v>0</v>
      </c>
      <c r="F21" s="128">
        <v>0</v>
      </c>
    </row>
    <row r="22" spans="1:6" s="38" customFormat="1">
      <c r="A22" s="60" t="s">
        <v>362</v>
      </c>
      <c r="B22" s="128">
        <f>SUM(B23:B27)</f>
        <v>100596538.70999999</v>
      </c>
      <c r="C22" s="128">
        <f>SUM(C23:C27)</f>
        <v>77747412.140000001</v>
      </c>
      <c r="D22" s="68" t="s">
        <v>363</v>
      </c>
      <c r="E22" s="128">
        <v>0</v>
      </c>
      <c r="F22" s="128">
        <v>0</v>
      </c>
    </row>
    <row r="23" spans="1:6" s="38" customFormat="1" ht="22.5">
      <c r="A23" s="67" t="s">
        <v>364</v>
      </c>
      <c r="B23" s="128">
        <v>9700</v>
      </c>
      <c r="C23" s="128">
        <v>0</v>
      </c>
      <c r="D23" s="62" t="s">
        <v>365</v>
      </c>
      <c r="E23" s="128">
        <v>0</v>
      </c>
      <c r="F23" s="128">
        <v>0</v>
      </c>
    </row>
    <row r="24" spans="1:6" s="38" customFormat="1" ht="22.5">
      <c r="A24" s="67" t="s">
        <v>366</v>
      </c>
      <c r="B24" s="128">
        <v>0</v>
      </c>
      <c r="C24" s="128">
        <v>0</v>
      </c>
      <c r="D24" s="62" t="s">
        <v>367</v>
      </c>
      <c r="E24" s="128">
        <f>SUM(E25:E27)</f>
        <v>0</v>
      </c>
      <c r="F24" s="128">
        <f>SUM(F25:F27)</f>
        <v>0</v>
      </c>
    </row>
    <row r="25" spans="1:6" s="38" customFormat="1" ht="22.5">
      <c r="A25" s="67" t="s">
        <v>368</v>
      </c>
      <c r="B25" s="128">
        <v>0</v>
      </c>
      <c r="C25" s="128">
        <v>0</v>
      </c>
      <c r="D25" s="68" t="s">
        <v>369</v>
      </c>
      <c r="E25" s="128">
        <v>0</v>
      </c>
      <c r="F25" s="128">
        <v>0</v>
      </c>
    </row>
    <row r="26" spans="1:6" s="38" customFormat="1">
      <c r="A26" s="67" t="s">
        <v>370</v>
      </c>
      <c r="B26" s="128">
        <v>100586838.70999999</v>
      </c>
      <c r="C26" s="128">
        <v>77747412.140000001</v>
      </c>
      <c r="D26" s="68" t="s">
        <v>371</v>
      </c>
      <c r="E26" s="128">
        <v>0</v>
      </c>
      <c r="F26" s="128">
        <v>0</v>
      </c>
    </row>
    <row r="27" spans="1:6" s="38" customFormat="1">
      <c r="A27" s="67" t="s">
        <v>372</v>
      </c>
      <c r="B27" s="128">
        <v>0</v>
      </c>
      <c r="C27" s="128">
        <v>0</v>
      </c>
      <c r="D27" s="68" t="s">
        <v>373</v>
      </c>
      <c r="E27" s="128">
        <v>0</v>
      </c>
      <c r="F27" s="128">
        <v>0</v>
      </c>
    </row>
    <row r="28" spans="1:6" s="38" customFormat="1" ht="22.5">
      <c r="A28" s="60" t="s">
        <v>374</v>
      </c>
      <c r="B28" s="128">
        <f>SUM(B29:B33)</f>
        <v>0</v>
      </c>
      <c r="C28" s="128">
        <f>SUM(C29:C33)</f>
        <v>0</v>
      </c>
      <c r="D28" s="62" t="s">
        <v>375</v>
      </c>
      <c r="E28" s="128">
        <f>SUM(E29:E34)</f>
        <v>987867973.92999995</v>
      </c>
      <c r="F28" s="128">
        <f>SUM(F29:F34)</f>
        <v>876610573.37</v>
      </c>
    </row>
    <row r="29" spans="1:6" s="38" customFormat="1">
      <c r="A29" s="67" t="s">
        <v>376</v>
      </c>
      <c r="B29" s="128">
        <v>0</v>
      </c>
      <c r="C29" s="128">
        <v>0</v>
      </c>
      <c r="D29" s="68" t="s">
        <v>377</v>
      </c>
      <c r="E29" s="128">
        <v>0</v>
      </c>
      <c r="F29" s="128">
        <v>0</v>
      </c>
    </row>
    <row r="30" spans="1:6" s="38" customFormat="1">
      <c r="A30" s="67" t="s">
        <v>378</v>
      </c>
      <c r="B30" s="128">
        <v>0</v>
      </c>
      <c r="C30" s="128">
        <v>0</v>
      </c>
      <c r="D30" s="68" t="s">
        <v>379</v>
      </c>
      <c r="E30" s="128">
        <v>987867973.92999995</v>
      </c>
      <c r="F30" s="128">
        <v>876610573.37</v>
      </c>
    </row>
    <row r="31" spans="1:6" s="38" customFormat="1">
      <c r="A31" s="67" t="s">
        <v>380</v>
      </c>
      <c r="B31" s="128">
        <v>0</v>
      </c>
      <c r="C31" s="128">
        <v>0</v>
      </c>
      <c r="D31" s="68" t="s">
        <v>381</v>
      </c>
      <c r="E31" s="128">
        <v>0</v>
      </c>
      <c r="F31" s="128">
        <v>0</v>
      </c>
    </row>
    <row r="32" spans="1:6" s="38" customFormat="1">
      <c r="A32" s="67" t="s">
        <v>382</v>
      </c>
      <c r="B32" s="128">
        <v>0</v>
      </c>
      <c r="C32" s="128">
        <v>0</v>
      </c>
      <c r="D32" s="68" t="s">
        <v>383</v>
      </c>
      <c r="E32" s="128">
        <v>0</v>
      </c>
      <c r="F32" s="128">
        <v>0</v>
      </c>
    </row>
    <row r="33" spans="1:6" s="38" customFormat="1">
      <c r="A33" s="67" t="s">
        <v>384</v>
      </c>
      <c r="B33" s="128">
        <v>0</v>
      </c>
      <c r="C33" s="128">
        <v>0</v>
      </c>
      <c r="D33" s="68" t="s">
        <v>385</v>
      </c>
      <c r="E33" s="128">
        <v>0</v>
      </c>
      <c r="F33" s="128">
        <v>0</v>
      </c>
    </row>
    <row r="34" spans="1:6" s="38" customFormat="1">
      <c r="A34" s="60" t="s">
        <v>386</v>
      </c>
      <c r="B34" s="128">
        <v>0</v>
      </c>
      <c r="C34" s="128">
        <v>0</v>
      </c>
      <c r="D34" s="68" t="s">
        <v>387</v>
      </c>
      <c r="E34" s="128">
        <v>0</v>
      </c>
      <c r="F34" s="128">
        <v>0</v>
      </c>
    </row>
    <row r="35" spans="1:6" s="38" customFormat="1">
      <c r="A35" s="60" t="s">
        <v>388</v>
      </c>
      <c r="B35" s="128">
        <f>SUM(B36:B37)</f>
        <v>0</v>
      </c>
      <c r="C35" s="128">
        <f>SUM(C36:C37)</f>
        <v>0</v>
      </c>
      <c r="D35" s="62" t="s">
        <v>389</v>
      </c>
      <c r="E35" s="128">
        <f>SUM(E36:E38)</f>
        <v>0</v>
      </c>
      <c r="F35" s="128">
        <f>SUM(F36:F38)</f>
        <v>0</v>
      </c>
    </row>
    <row r="36" spans="1:6" s="38" customFormat="1" ht="22.5">
      <c r="A36" s="67" t="s">
        <v>390</v>
      </c>
      <c r="B36" s="128">
        <v>0</v>
      </c>
      <c r="C36" s="128">
        <v>0</v>
      </c>
      <c r="D36" s="68" t="s">
        <v>391</v>
      </c>
      <c r="E36" s="128">
        <v>0</v>
      </c>
      <c r="F36" s="128">
        <v>0</v>
      </c>
    </row>
    <row r="37" spans="1:6" s="38" customFormat="1">
      <c r="A37" s="67" t="s">
        <v>392</v>
      </c>
      <c r="B37" s="128">
        <v>0</v>
      </c>
      <c r="C37" s="128">
        <v>0</v>
      </c>
      <c r="D37" s="68" t="s">
        <v>393</v>
      </c>
      <c r="E37" s="128">
        <v>0</v>
      </c>
      <c r="F37" s="128">
        <v>0</v>
      </c>
    </row>
    <row r="38" spans="1:6" s="38" customFormat="1">
      <c r="A38" s="60" t="s">
        <v>394</v>
      </c>
      <c r="B38" s="128">
        <f>SUM(B39:B42)</f>
        <v>974434586.07000005</v>
      </c>
      <c r="C38" s="128">
        <f>SUM(C39:C42)</f>
        <v>834449335.66999996</v>
      </c>
      <c r="D38" s="68" t="s">
        <v>395</v>
      </c>
      <c r="E38" s="128">
        <v>0</v>
      </c>
      <c r="F38" s="128">
        <v>0</v>
      </c>
    </row>
    <row r="39" spans="1:6" s="38" customFormat="1">
      <c r="A39" s="67" t="s">
        <v>396</v>
      </c>
      <c r="B39" s="128">
        <v>2300</v>
      </c>
      <c r="C39" s="128">
        <v>2300</v>
      </c>
      <c r="D39" s="62" t="s">
        <v>397</v>
      </c>
      <c r="E39" s="128">
        <f>SUM(E40:E42)</f>
        <v>0</v>
      </c>
      <c r="F39" s="128">
        <f>SUM(F40:F42)</f>
        <v>0</v>
      </c>
    </row>
    <row r="40" spans="1:6" s="38" customFormat="1">
      <c r="A40" s="67" t="s">
        <v>398</v>
      </c>
      <c r="B40" s="128">
        <v>0</v>
      </c>
      <c r="C40" s="128">
        <v>0</v>
      </c>
      <c r="D40" s="68" t="s">
        <v>399</v>
      </c>
      <c r="E40" s="128">
        <v>0</v>
      </c>
      <c r="F40" s="128">
        <v>0</v>
      </c>
    </row>
    <row r="41" spans="1:6" s="38" customFormat="1" ht="22.5">
      <c r="A41" s="67" t="s">
        <v>400</v>
      </c>
      <c r="B41" s="128">
        <v>0</v>
      </c>
      <c r="C41" s="128">
        <v>0</v>
      </c>
      <c r="D41" s="68" t="s">
        <v>401</v>
      </c>
      <c r="E41" s="128">
        <v>0</v>
      </c>
      <c r="F41" s="128">
        <v>0</v>
      </c>
    </row>
    <row r="42" spans="1:6" s="38" customFormat="1">
      <c r="A42" s="67" t="s">
        <v>402</v>
      </c>
      <c r="B42" s="128">
        <v>974432286.07000005</v>
      </c>
      <c r="C42" s="128">
        <v>834447035.66999996</v>
      </c>
      <c r="D42" s="68" t="s">
        <v>403</v>
      </c>
      <c r="E42" s="128">
        <v>0</v>
      </c>
      <c r="F42" s="128">
        <v>0</v>
      </c>
    </row>
    <row r="43" spans="1:6" s="38" customFormat="1">
      <c r="A43" s="60"/>
      <c r="B43" s="128"/>
      <c r="C43" s="128"/>
      <c r="D43" s="62"/>
      <c r="E43" s="128"/>
      <c r="F43" s="128"/>
    </row>
    <row r="44" spans="1:6" s="38" customFormat="1">
      <c r="A44" s="63" t="s">
        <v>404</v>
      </c>
      <c r="B44" s="129">
        <f>B6+B14+B22+B28+B34+B35+B38</f>
        <v>1226543307.98</v>
      </c>
      <c r="C44" s="129">
        <f>C6+C14+C22+C28+C34+C35+C38</f>
        <v>1117532396.76</v>
      </c>
      <c r="D44" s="65" t="s">
        <v>405</v>
      </c>
      <c r="E44" s="129">
        <f>E6+E16+E20+E23+E24+E28+E35+E39</f>
        <v>1010781171.91</v>
      </c>
      <c r="F44" s="129">
        <f>F6+F16+F20+F23+F24+F28+F35+F39</f>
        <v>1089238076.55</v>
      </c>
    </row>
    <row r="45" spans="1:6" s="38" customFormat="1">
      <c r="A45" s="63"/>
      <c r="B45" s="128"/>
      <c r="C45" s="128"/>
      <c r="D45" s="65"/>
      <c r="E45" s="128"/>
      <c r="F45" s="128"/>
    </row>
    <row r="46" spans="1:6" s="38" customFormat="1">
      <c r="A46" s="69" t="s">
        <v>406</v>
      </c>
      <c r="B46" s="128">
        <v>0</v>
      </c>
      <c r="C46" s="128">
        <v>0</v>
      </c>
      <c r="D46" s="65" t="s">
        <v>407</v>
      </c>
      <c r="E46" s="128">
        <v>0</v>
      </c>
      <c r="F46" s="128">
        <v>0</v>
      </c>
    </row>
    <row r="47" spans="1:6" s="38" customFormat="1">
      <c r="A47" s="70" t="s">
        <v>408</v>
      </c>
      <c r="B47" s="128">
        <v>0</v>
      </c>
      <c r="C47" s="128">
        <v>0</v>
      </c>
      <c r="D47" s="62" t="s">
        <v>409</v>
      </c>
      <c r="E47" s="128">
        <v>0</v>
      </c>
      <c r="F47" s="128">
        <v>0</v>
      </c>
    </row>
    <row r="48" spans="1:6" s="38" customFormat="1">
      <c r="A48" s="70" t="s">
        <v>410</v>
      </c>
      <c r="B48" s="128">
        <v>0</v>
      </c>
      <c r="C48" s="128">
        <v>0</v>
      </c>
      <c r="D48" s="62" t="s">
        <v>411</v>
      </c>
      <c r="E48" s="128">
        <v>0</v>
      </c>
      <c r="F48" s="128">
        <v>0</v>
      </c>
    </row>
    <row r="49" spans="1:6" s="38" customFormat="1">
      <c r="A49" s="70" t="s">
        <v>412</v>
      </c>
      <c r="B49" s="128">
        <v>2365407649.1700001</v>
      </c>
      <c r="C49" s="128">
        <v>2235223778.6700001</v>
      </c>
      <c r="D49" s="62" t="s">
        <v>413</v>
      </c>
      <c r="E49" s="128">
        <v>0</v>
      </c>
      <c r="F49" s="128">
        <v>0</v>
      </c>
    </row>
    <row r="50" spans="1:6" s="38" customFormat="1">
      <c r="A50" s="70" t="s">
        <v>414</v>
      </c>
      <c r="B50" s="128">
        <v>41069705.520000003</v>
      </c>
      <c r="C50" s="128">
        <v>38808718.780000001</v>
      </c>
      <c r="D50" s="62" t="s">
        <v>415</v>
      </c>
      <c r="E50" s="128">
        <v>0</v>
      </c>
      <c r="F50" s="128">
        <v>0</v>
      </c>
    </row>
    <row r="51" spans="1:6" s="38" customFormat="1" ht="12.75" customHeight="1">
      <c r="A51" s="70" t="s">
        <v>416</v>
      </c>
      <c r="B51" s="128">
        <v>0</v>
      </c>
      <c r="C51" s="128">
        <v>0</v>
      </c>
      <c r="D51" s="62" t="s">
        <v>417</v>
      </c>
      <c r="E51" s="128">
        <v>0</v>
      </c>
      <c r="F51" s="128">
        <v>0</v>
      </c>
    </row>
    <row r="52" spans="1:6" s="38" customFormat="1">
      <c r="A52" s="70" t="s">
        <v>418</v>
      </c>
      <c r="B52" s="128">
        <v>-29457807.539999999</v>
      </c>
      <c r="C52" s="128">
        <v>-29458101</v>
      </c>
      <c r="D52" s="62" t="s">
        <v>419</v>
      </c>
      <c r="E52" s="128">
        <v>0</v>
      </c>
      <c r="F52" s="128">
        <v>0</v>
      </c>
    </row>
    <row r="53" spans="1:6" s="38" customFormat="1">
      <c r="A53" s="70" t="s">
        <v>420</v>
      </c>
      <c r="B53" s="128">
        <v>0</v>
      </c>
      <c r="C53" s="128">
        <v>0</v>
      </c>
      <c r="D53" s="65"/>
      <c r="E53" s="128"/>
      <c r="F53" s="128"/>
    </row>
    <row r="54" spans="1:6" s="38" customFormat="1">
      <c r="A54" s="70" t="s">
        <v>421</v>
      </c>
      <c r="B54" s="128">
        <v>0</v>
      </c>
      <c r="C54" s="128">
        <v>0</v>
      </c>
      <c r="D54" s="65" t="s">
        <v>422</v>
      </c>
      <c r="E54" s="129">
        <f>SUM(E47:E52)</f>
        <v>0</v>
      </c>
      <c r="F54" s="129">
        <f>SUM(F47:F52)</f>
        <v>0</v>
      </c>
    </row>
    <row r="55" spans="1:6" s="38" customFormat="1">
      <c r="A55" s="70" t="s">
        <v>423</v>
      </c>
      <c r="B55" s="128">
        <v>0</v>
      </c>
      <c r="C55" s="128">
        <v>0</v>
      </c>
      <c r="D55" s="71"/>
      <c r="E55" s="128">
        <v>0</v>
      </c>
      <c r="F55" s="128">
        <v>0</v>
      </c>
    </row>
    <row r="56" spans="1:6" s="38" customFormat="1">
      <c r="A56" s="70"/>
      <c r="B56" s="66"/>
      <c r="C56" s="66"/>
      <c r="D56" s="65" t="s">
        <v>424</v>
      </c>
      <c r="E56" s="129">
        <f>E54+E44</f>
        <v>1010781171.91</v>
      </c>
      <c r="F56" s="129">
        <f>F54+F44</f>
        <v>1089238076.55</v>
      </c>
    </row>
    <row r="57" spans="1:6" s="38" customFormat="1">
      <c r="A57" s="69" t="s">
        <v>425</v>
      </c>
      <c r="B57" s="64">
        <f>SUM(B47:B55)</f>
        <v>2377019547.1500001</v>
      </c>
      <c r="C57" s="64">
        <f>SUM(C47:C55)</f>
        <v>2244574396.4500003</v>
      </c>
      <c r="D57" s="62"/>
      <c r="E57" s="128"/>
      <c r="F57" s="128"/>
    </row>
    <row r="58" spans="1:6" s="38" customFormat="1">
      <c r="A58" s="70"/>
      <c r="B58" s="66"/>
      <c r="C58" s="66"/>
      <c r="D58" s="65" t="s">
        <v>426</v>
      </c>
      <c r="E58" s="128">
        <v>0</v>
      </c>
      <c r="F58" s="128">
        <v>0</v>
      </c>
    </row>
    <row r="59" spans="1:6" s="38" customFormat="1">
      <c r="A59" s="69" t="s">
        <v>427</v>
      </c>
      <c r="B59" s="64">
        <f>B44+B57</f>
        <v>3603562855.1300001</v>
      </c>
      <c r="C59" s="64">
        <f>C44+C57</f>
        <v>3362106793.21</v>
      </c>
      <c r="D59" s="65"/>
      <c r="E59" s="128"/>
      <c r="F59" s="128"/>
    </row>
    <row r="60" spans="1:6" s="38" customFormat="1">
      <c r="A60" s="70"/>
      <c r="B60" s="66"/>
      <c r="C60" s="66"/>
      <c r="D60" s="65" t="s">
        <v>428</v>
      </c>
      <c r="E60" s="128">
        <f>SUM(E61:E63)</f>
        <v>2617008851.0900002</v>
      </c>
      <c r="F60" s="128">
        <f>SUM(F61:F63)</f>
        <v>2307049551.8200002</v>
      </c>
    </row>
    <row r="61" spans="1:6" s="38" customFormat="1">
      <c r="A61" s="70"/>
      <c r="B61" s="66"/>
      <c r="C61" s="66"/>
      <c r="D61" s="62" t="s">
        <v>429</v>
      </c>
      <c r="E61" s="128">
        <v>2617008851.0900002</v>
      </c>
      <c r="F61" s="128">
        <v>2307049551.8200002</v>
      </c>
    </row>
    <row r="62" spans="1:6" s="38" customFormat="1">
      <c r="A62" s="70"/>
      <c r="B62" s="66"/>
      <c r="C62" s="66"/>
      <c r="D62" s="62" t="s">
        <v>430</v>
      </c>
      <c r="E62" s="128">
        <v>0</v>
      </c>
      <c r="F62" s="128">
        <v>0</v>
      </c>
    </row>
    <row r="63" spans="1:6" s="38" customFormat="1">
      <c r="A63" s="70"/>
      <c r="B63" s="66"/>
      <c r="C63" s="66"/>
      <c r="D63" s="62" t="s">
        <v>431</v>
      </c>
      <c r="E63" s="128">
        <v>0</v>
      </c>
      <c r="F63" s="128">
        <v>0</v>
      </c>
    </row>
    <row r="64" spans="1:6" s="38" customFormat="1">
      <c r="A64" s="70"/>
      <c r="B64" s="66"/>
      <c r="C64" s="66"/>
      <c r="D64" s="62"/>
      <c r="E64" s="128"/>
      <c r="F64" s="128"/>
    </row>
    <row r="65" spans="1:6" s="38" customFormat="1">
      <c r="A65" s="70"/>
      <c r="B65" s="66"/>
      <c r="C65" s="66"/>
      <c r="D65" s="65" t="s">
        <v>432</v>
      </c>
      <c r="E65" s="128">
        <f>SUM(E66:E70)</f>
        <v>-24227167.869999997</v>
      </c>
      <c r="F65" s="128">
        <f>SUM(F66:F70)</f>
        <v>-34180835.160000004</v>
      </c>
    </row>
    <row r="66" spans="1:6" s="38" customFormat="1">
      <c r="A66" s="70"/>
      <c r="B66" s="66"/>
      <c r="C66" s="66"/>
      <c r="D66" s="62" t="s">
        <v>433</v>
      </c>
      <c r="E66" s="128">
        <v>11607116.91</v>
      </c>
      <c r="F66" s="128">
        <v>-8560032.3000000007</v>
      </c>
    </row>
    <row r="67" spans="1:6" s="38" customFormat="1">
      <c r="A67" s="70"/>
      <c r="B67" s="66"/>
      <c r="C67" s="66"/>
      <c r="D67" s="62" t="s">
        <v>434</v>
      </c>
      <c r="E67" s="128">
        <v>-35834437.719999999</v>
      </c>
      <c r="F67" s="128">
        <v>-25619537.09</v>
      </c>
    </row>
    <row r="68" spans="1:6" s="38" customFormat="1">
      <c r="A68" s="70"/>
      <c r="B68" s="66"/>
      <c r="C68" s="66"/>
      <c r="D68" s="62" t="s">
        <v>435</v>
      </c>
      <c r="E68" s="128">
        <v>0</v>
      </c>
      <c r="F68" s="128">
        <v>0</v>
      </c>
    </row>
    <row r="69" spans="1:6" s="38" customFormat="1">
      <c r="A69" s="70"/>
      <c r="B69" s="66"/>
      <c r="C69" s="66"/>
      <c r="D69" s="62" t="s">
        <v>436</v>
      </c>
      <c r="E69" s="128">
        <v>0</v>
      </c>
      <c r="F69" s="128">
        <v>0</v>
      </c>
    </row>
    <row r="70" spans="1:6" s="38" customFormat="1">
      <c r="A70" s="70"/>
      <c r="B70" s="66"/>
      <c r="C70" s="66"/>
      <c r="D70" s="62" t="s">
        <v>437</v>
      </c>
      <c r="E70" s="128">
        <v>152.94</v>
      </c>
      <c r="F70" s="128">
        <v>-1265.77</v>
      </c>
    </row>
    <row r="71" spans="1:6" s="38" customFormat="1">
      <c r="A71" s="70"/>
      <c r="B71" s="66"/>
      <c r="C71" s="66"/>
      <c r="D71" s="62"/>
      <c r="E71" s="128"/>
      <c r="F71" s="128"/>
    </row>
    <row r="72" spans="1:6" s="38" customFormat="1" ht="22.5">
      <c r="A72" s="70"/>
      <c r="B72" s="66"/>
      <c r="C72" s="66"/>
      <c r="D72" s="65" t="s">
        <v>438</v>
      </c>
      <c r="E72" s="128">
        <f>SUM(E73:E74)</f>
        <v>0</v>
      </c>
      <c r="F72" s="128">
        <f>SUM(F73:F74)</f>
        <v>0</v>
      </c>
    </row>
    <row r="73" spans="1:6" s="38" customFormat="1">
      <c r="A73" s="70"/>
      <c r="B73" s="66"/>
      <c r="C73" s="66"/>
      <c r="D73" s="62" t="s">
        <v>439</v>
      </c>
      <c r="E73" s="128">
        <v>0</v>
      </c>
      <c r="F73" s="128">
        <v>0</v>
      </c>
    </row>
    <row r="74" spans="1:6" s="38" customFormat="1">
      <c r="A74" s="70"/>
      <c r="B74" s="66"/>
      <c r="C74" s="66"/>
      <c r="D74" s="62" t="s">
        <v>440</v>
      </c>
      <c r="E74" s="128">
        <v>0</v>
      </c>
      <c r="F74" s="128">
        <v>0</v>
      </c>
    </row>
    <row r="75" spans="1:6" s="38" customFormat="1">
      <c r="A75" s="70"/>
      <c r="B75" s="66"/>
      <c r="C75" s="66"/>
      <c r="D75" s="62"/>
      <c r="E75" s="66"/>
      <c r="F75" s="66"/>
    </row>
    <row r="76" spans="1:6" s="38" customFormat="1">
      <c r="A76" s="70"/>
      <c r="B76" s="66"/>
      <c r="C76" s="66"/>
      <c r="D76" s="65" t="s">
        <v>441</v>
      </c>
      <c r="E76" s="64">
        <f>E60+E65+E72</f>
        <v>2592781683.2200003</v>
      </c>
      <c r="F76" s="64">
        <f>F60+F65+F72</f>
        <v>2272868716.6600003</v>
      </c>
    </row>
    <row r="77" spans="1:6" s="38" customFormat="1">
      <c r="A77" s="70"/>
      <c r="B77" s="66"/>
      <c r="C77" s="66"/>
      <c r="D77" s="62"/>
      <c r="E77" s="66"/>
      <c r="F77" s="66"/>
    </row>
    <row r="78" spans="1:6" s="38" customFormat="1">
      <c r="A78" s="70"/>
      <c r="B78" s="66"/>
      <c r="C78" s="66"/>
      <c r="D78" s="65" t="s">
        <v>442</v>
      </c>
      <c r="E78" s="64">
        <f>E56+E76</f>
        <v>3603562855.1300001</v>
      </c>
      <c r="F78" s="64">
        <f>F56+F76</f>
        <v>3362106793.21</v>
      </c>
    </row>
    <row r="79" spans="1:6" s="38" customFormat="1">
      <c r="A79" s="72"/>
      <c r="B79" s="73"/>
      <c r="C79" s="73"/>
      <c r="D79" s="74"/>
      <c r="E79" s="73"/>
      <c r="F79" s="73"/>
    </row>
    <row r="80" spans="1:6" s="38" customFormat="1" ht="15">
      <c r="A80" s="36" t="s">
        <v>611</v>
      </c>
      <c r="B80" s="37"/>
      <c r="C80" s="37"/>
      <c r="E80" s="37"/>
      <c r="F80" s="37"/>
    </row>
    <row r="81" spans="1:6" s="38" customFormat="1" ht="15">
      <c r="A81" s="36"/>
      <c r="B81" s="37"/>
      <c r="C81" s="37"/>
      <c r="E81" s="37"/>
      <c r="F81" s="37"/>
    </row>
    <row r="82" spans="1:6" s="38" customFormat="1" ht="21" customHeight="1">
      <c r="A82" s="36"/>
      <c r="B82" s="37"/>
      <c r="C82" s="37"/>
      <c r="E82" s="37"/>
      <c r="F82" s="37"/>
    </row>
    <row r="83" spans="1:6" s="38" customFormat="1">
      <c r="A83" s="39" t="s">
        <v>612</v>
      </c>
      <c r="B83" s="40"/>
      <c r="C83" s="40"/>
      <c r="D83" s="39" t="s">
        <v>612</v>
      </c>
      <c r="E83" s="37"/>
      <c r="F83" s="37"/>
    </row>
    <row r="84" spans="1:6" s="38" customFormat="1" ht="12.75">
      <c r="A84" s="41" t="s">
        <v>613</v>
      </c>
      <c r="B84" s="42"/>
      <c r="C84" s="42"/>
      <c r="D84" s="41" t="s">
        <v>614</v>
      </c>
      <c r="E84" s="37"/>
      <c r="F84" s="37"/>
    </row>
    <row r="85" spans="1:6" s="38" customFormat="1" ht="12.75">
      <c r="A85" s="43" t="s">
        <v>615</v>
      </c>
      <c r="B85" s="44"/>
      <c r="C85" s="44"/>
      <c r="D85" s="43" t="s">
        <v>616</v>
      </c>
      <c r="E85" s="37"/>
      <c r="F85" s="37"/>
    </row>
    <row r="86" spans="1:6" s="38" customFormat="1"/>
    <row r="87" spans="1:6" s="38" customFormat="1"/>
    <row r="88" spans="1:6" s="38" customFormat="1"/>
  </sheetData>
  <mergeCells count="1">
    <mergeCell ref="A1:F1"/>
  </mergeCells>
  <pageMargins left="0.7" right="0.7" top="0.75" bottom="0.75" header="0.3" footer="0.3"/>
  <pageSetup orientation="portrait" horizontalDpi="300" verticalDpi="300" r:id="rId1"/>
  <ignoredErrors>
    <ignoredError sqref="B28:C28 B38:C38 B57:C57 E20:F20 E54:F5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80CFD-3BF5-4D02-9A1A-B36117ED22DE}">
  <dimension ref="A1:R70"/>
  <sheetViews>
    <sheetView workbookViewId="0">
      <selection sqref="A1:H40"/>
    </sheetView>
  </sheetViews>
  <sheetFormatPr baseColWidth="10" defaultRowHeight="11.25"/>
  <cols>
    <col min="1" max="1" width="55.1640625" style="7" customWidth="1"/>
    <col min="2" max="2" width="17.33203125" style="7" customWidth="1"/>
    <col min="3" max="4" width="17.83203125" style="7" customWidth="1"/>
    <col min="5" max="5" width="18.6640625" style="7" customWidth="1"/>
    <col min="6" max="7" width="17.83203125" style="7" customWidth="1"/>
    <col min="8" max="8" width="23.83203125" style="7" customWidth="1"/>
    <col min="9" max="15" width="12" style="38"/>
    <col min="16" max="16384" width="12" style="7"/>
  </cols>
  <sheetData>
    <row r="1" spans="1:8" ht="45.95" customHeight="1">
      <c r="A1" s="151" t="s">
        <v>628</v>
      </c>
      <c r="B1" s="152"/>
      <c r="C1" s="152"/>
      <c r="D1" s="152"/>
      <c r="E1" s="152"/>
      <c r="F1" s="152"/>
      <c r="G1" s="152"/>
      <c r="H1" s="153"/>
    </row>
    <row r="2" spans="1:8" ht="45">
      <c r="A2" s="22" t="s">
        <v>443</v>
      </c>
      <c r="B2" s="22" t="s">
        <v>444</v>
      </c>
      <c r="C2" s="22" t="s">
        <v>445</v>
      </c>
      <c r="D2" s="22" t="s">
        <v>446</v>
      </c>
      <c r="E2" s="22" t="s">
        <v>447</v>
      </c>
      <c r="F2" s="22" t="s">
        <v>448</v>
      </c>
      <c r="G2" s="22" t="s">
        <v>449</v>
      </c>
      <c r="H2" s="22" t="s">
        <v>450</v>
      </c>
    </row>
    <row r="3" spans="1:8" s="38" customFormat="1" ht="5.0999999999999996" customHeight="1">
      <c r="A3" s="70"/>
      <c r="B3" s="75"/>
      <c r="C3" s="75"/>
      <c r="D3" s="75"/>
      <c r="E3" s="75"/>
      <c r="F3" s="75"/>
      <c r="G3" s="75"/>
      <c r="H3" s="75"/>
    </row>
    <row r="4" spans="1:8" s="38" customFormat="1">
      <c r="A4" s="69" t="s">
        <v>451</v>
      </c>
      <c r="B4" s="130">
        <f>+B5+B9</f>
        <v>0</v>
      </c>
      <c r="C4" s="130">
        <f t="shared" ref="C4:H4" si="0">+C5+C9</f>
        <v>0</v>
      </c>
      <c r="D4" s="130">
        <f t="shared" si="0"/>
        <v>0</v>
      </c>
      <c r="E4" s="130">
        <f t="shared" si="0"/>
        <v>0</v>
      </c>
      <c r="F4" s="130">
        <f t="shared" si="0"/>
        <v>0</v>
      </c>
      <c r="G4" s="130">
        <f t="shared" si="0"/>
        <v>0</v>
      </c>
      <c r="H4" s="130">
        <f t="shared" si="0"/>
        <v>0</v>
      </c>
    </row>
    <row r="5" spans="1:8" s="38" customFormat="1">
      <c r="A5" s="69" t="s">
        <v>452</v>
      </c>
      <c r="B5" s="130">
        <f>SUM(B6:B8)</f>
        <v>0</v>
      </c>
      <c r="C5" s="130">
        <f t="shared" ref="C5:H5" si="1">SUM(C6:C8)</f>
        <v>0</v>
      </c>
      <c r="D5" s="130">
        <f t="shared" si="1"/>
        <v>0</v>
      </c>
      <c r="E5" s="130">
        <f t="shared" si="1"/>
        <v>0</v>
      </c>
      <c r="F5" s="130">
        <f t="shared" si="1"/>
        <v>0</v>
      </c>
      <c r="G5" s="130">
        <f t="shared" si="1"/>
        <v>0</v>
      </c>
      <c r="H5" s="130">
        <f t="shared" si="1"/>
        <v>0</v>
      </c>
    </row>
    <row r="6" spans="1:8" s="38" customFormat="1">
      <c r="A6" s="68" t="s">
        <v>453</v>
      </c>
      <c r="B6" s="131">
        <v>0</v>
      </c>
      <c r="C6" s="131">
        <v>0</v>
      </c>
      <c r="D6" s="131">
        <v>0</v>
      </c>
      <c r="E6" s="131">
        <v>0</v>
      </c>
      <c r="F6" s="131">
        <f t="shared" ref="F6:F12" si="2">B6+C6-D6+E6</f>
        <v>0</v>
      </c>
      <c r="G6" s="131">
        <v>0</v>
      </c>
      <c r="H6" s="131">
        <v>0</v>
      </c>
    </row>
    <row r="7" spans="1:8" s="38" customFormat="1">
      <c r="A7" s="68" t="s">
        <v>454</v>
      </c>
      <c r="B7" s="131">
        <v>0</v>
      </c>
      <c r="C7" s="131">
        <v>0</v>
      </c>
      <c r="D7" s="131">
        <v>0</v>
      </c>
      <c r="E7" s="131">
        <v>0</v>
      </c>
      <c r="F7" s="131">
        <f t="shared" si="2"/>
        <v>0</v>
      </c>
      <c r="G7" s="131">
        <v>0</v>
      </c>
      <c r="H7" s="131">
        <v>0</v>
      </c>
    </row>
    <row r="8" spans="1:8" s="38" customFormat="1">
      <c r="A8" s="68" t="s">
        <v>455</v>
      </c>
      <c r="B8" s="131">
        <v>0</v>
      </c>
      <c r="C8" s="131">
        <v>0</v>
      </c>
      <c r="D8" s="131">
        <v>0</v>
      </c>
      <c r="E8" s="131">
        <v>0</v>
      </c>
      <c r="F8" s="131">
        <f t="shared" si="2"/>
        <v>0</v>
      </c>
      <c r="G8" s="131">
        <v>0</v>
      </c>
      <c r="H8" s="131">
        <v>0</v>
      </c>
    </row>
    <row r="9" spans="1:8" s="38" customFormat="1">
      <c r="A9" s="69" t="s">
        <v>456</v>
      </c>
      <c r="B9" s="130">
        <f>SUM(B10:B12)</f>
        <v>0</v>
      </c>
      <c r="C9" s="130">
        <f t="shared" ref="C9:H9" si="3">SUM(C10:C12)</f>
        <v>0</v>
      </c>
      <c r="D9" s="130">
        <f t="shared" si="3"/>
        <v>0</v>
      </c>
      <c r="E9" s="130">
        <f t="shared" si="3"/>
        <v>0</v>
      </c>
      <c r="F9" s="130">
        <f t="shared" si="3"/>
        <v>0</v>
      </c>
      <c r="G9" s="130">
        <f t="shared" si="3"/>
        <v>0</v>
      </c>
      <c r="H9" s="130">
        <f t="shared" si="3"/>
        <v>0</v>
      </c>
    </row>
    <row r="10" spans="1:8" s="38" customFormat="1">
      <c r="A10" s="68" t="s">
        <v>457</v>
      </c>
      <c r="B10" s="131">
        <v>0</v>
      </c>
      <c r="C10" s="131">
        <v>0</v>
      </c>
      <c r="D10" s="131">
        <v>0</v>
      </c>
      <c r="E10" s="131">
        <v>0</v>
      </c>
      <c r="F10" s="131">
        <f t="shared" si="2"/>
        <v>0</v>
      </c>
      <c r="G10" s="131">
        <v>0</v>
      </c>
      <c r="H10" s="131">
        <v>0</v>
      </c>
    </row>
    <row r="11" spans="1:8" s="38" customFormat="1">
      <c r="A11" s="68" t="s">
        <v>458</v>
      </c>
      <c r="B11" s="131">
        <v>0</v>
      </c>
      <c r="C11" s="131">
        <v>0</v>
      </c>
      <c r="D11" s="131">
        <v>0</v>
      </c>
      <c r="E11" s="131">
        <v>0</v>
      </c>
      <c r="F11" s="131">
        <f t="shared" si="2"/>
        <v>0</v>
      </c>
      <c r="G11" s="131">
        <v>0</v>
      </c>
      <c r="H11" s="131">
        <v>0</v>
      </c>
    </row>
    <row r="12" spans="1:8" s="38" customFormat="1">
      <c r="A12" s="68" t="s">
        <v>459</v>
      </c>
      <c r="B12" s="131">
        <v>0</v>
      </c>
      <c r="C12" s="131">
        <v>0</v>
      </c>
      <c r="D12" s="131">
        <v>0</v>
      </c>
      <c r="E12" s="131">
        <v>0</v>
      </c>
      <c r="F12" s="131">
        <f t="shared" si="2"/>
        <v>0</v>
      </c>
      <c r="G12" s="131">
        <v>0</v>
      </c>
      <c r="H12" s="131">
        <v>0</v>
      </c>
    </row>
    <row r="13" spans="1:8" s="38" customFormat="1">
      <c r="A13" s="69" t="s">
        <v>460</v>
      </c>
      <c r="B13" s="131">
        <v>1089238076.55</v>
      </c>
      <c r="C13" s="131">
        <v>-78456904.640000001</v>
      </c>
      <c r="D13" s="130">
        <v>0</v>
      </c>
      <c r="E13" s="130">
        <v>0</v>
      </c>
      <c r="F13" s="130">
        <f>B13+C13-D13+E13</f>
        <v>1010781171.91</v>
      </c>
      <c r="G13" s="130">
        <v>0</v>
      </c>
      <c r="H13" s="130">
        <v>0</v>
      </c>
    </row>
    <row r="14" spans="1:8" s="38" customFormat="1" ht="5.0999999999999996" customHeight="1">
      <c r="A14" s="69"/>
      <c r="B14" s="76"/>
      <c r="C14" s="76"/>
      <c r="D14" s="76"/>
      <c r="E14" s="76"/>
      <c r="F14" s="76"/>
      <c r="G14" s="76"/>
      <c r="H14" s="76"/>
    </row>
    <row r="15" spans="1:8" s="38" customFormat="1" ht="16.5" customHeight="1">
      <c r="A15" s="69" t="s">
        <v>461</v>
      </c>
      <c r="B15" s="130">
        <f t="shared" ref="B15:H15" si="4">+B4+B13</f>
        <v>1089238076.55</v>
      </c>
      <c r="C15" s="130">
        <f t="shared" si="4"/>
        <v>-78456904.640000001</v>
      </c>
      <c r="D15" s="130">
        <f t="shared" si="4"/>
        <v>0</v>
      </c>
      <c r="E15" s="130">
        <f t="shared" si="4"/>
        <v>0</v>
      </c>
      <c r="F15" s="130">
        <f t="shared" si="4"/>
        <v>1010781171.91</v>
      </c>
      <c r="G15" s="130">
        <f t="shared" si="4"/>
        <v>0</v>
      </c>
      <c r="H15" s="130">
        <f t="shared" si="4"/>
        <v>0</v>
      </c>
    </row>
    <row r="16" spans="1:8" s="38" customFormat="1" ht="5.0999999999999996" customHeight="1">
      <c r="A16" s="69"/>
      <c r="B16" s="130"/>
      <c r="C16" s="130"/>
      <c r="D16" s="130"/>
      <c r="E16" s="130"/>
      <c r="F16" s="130"/>
      <c r="G16" s="130"/>
      <c r="H16" s="130"/>
    </row>
    <row r="17" spans="1:18" s="38" customFormat="1" ht="16.5" customHeight="1">
      <c r="A17" s="69" t="s">
        <v>462</v>
      </c>
      <c r="B17" s="132">
        <v>0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</row>
    <row r="18" spans="1:18" s="38" customFormat="1">
      <c r="A18" s="70" t="s">
        <v>463</v>
      </c>
      <c r="B18" s="132">
        <v>0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</row>
    <row r="19" spans="1:18" s="38" customFormat="1">
      <c r="A19" s="70" t="s">
        <v>464</v>
      </c>
      <c r="B19" s="132">
        <v>0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</row>
    <row r="20" spans="1:18" s="38" customFormat="1">
      <c r="A20" s="70" t="s">
        <v>465</v>
      </c>
      <c r="B20" s="132">
        <v>0</v>
      </c>
      <c r="C20" s="132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</row>
    <row r="21" spans="1:18" s="38" customFormat="1" ht="5.0999999999999996" customHeight="1">
      <c r="A21" s="70"/>
      <c r="B21" s="132"/>
      <c r="C21" s="132"/>
      <c r="D21" s="132"/>
      <c r="E21" s="132"/>
      <c r="F21" s="132"/>
      <c r="G21" s="132"/>
      <c r="H21" s="132"/>
    </row>
    <row r="22" spans="1:18" s="38" customFormat="1" ht="16.5" customHeight="1">
      <c r="A22" s="69" t="s">
        <v>466</v>
      </c>
      <c r="B22" s="132">
        <v>0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</row>
    <row r="23" spans="1:18" s="38" customFormat="1">
      <c r="A23" s="70" t="s">
        <v>467</v>
      </c>
      <c r="B23" s="132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</row>
    <row r="24" spans="1:18" s="38" customFormat="1">
      <c r="A24" s="70" t="s">
        <v>468</v>
      </c>
      <c r="B24" s="132">
        <v>0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</row>
    <row r="25" spans="1:18" s="38" customFormat="1">
      <c r="A25" s="70" t="s">
        <v>469</v>
      </c>
      <c r="B25" s="132">
        <v>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</row>
    <row r="26" spans="1:18" s="38" customFormat="1" ht="5.0999999999999996" customHeight="1">
      <c r="A26" s="70"/>
      <c r="B26" s="77"/>
      <c r="C26" s="77"/>
      <c r="D26" s="77"/>
      <c r="E26" s="77"/>
      <c r="F26" s="77"/>
      <c r="G26" s="77"/>
      <c r="H26" s="77"/>
    </row>
    <row r="27" spans="1:18" s="38" customFormat="1" ht="11.25" customHeight="1">
      <c r="A27" s="78"/>
      <c r="B27" s="78"/>
      <c r="C27" s="78"/>
      <c r="D27" s="78"/>
      <c r="E27" s="78"/>
      <c r="F27" s="78"/>
      <c r="G27" s="78"/>
      <c r="H27" s="78"/>
    </row>
    <row r="28" spans="1:18">
      <c r="A28" s="154" t="s">
        <v>470</v>
      </c>
      <c r="B28" s="18" t="s">
        <v>471</v>
      </c>
      <c r="C28" s="18" t="s">
        <v>472</v>
      </c>
      <c r="D28" s="18" t="s">
        <v>473</v>
      </c>
      <c r="E28" s="156" t="s">
        <v>474</v>
      </c>
      <c r="F28" s="18" t="s">
        <v>475</v>
      </c>
      <c r="G28" s="38"/>
      <c r="H28" s="38"/>
      <c r="P28" s="38"/>
      <c r="Q28" s="38"/>
      <c r="R28" s="38"/>
    </row>
    <row r="29" spans="1:18">
      <c r="A29" s="154"/>
      <c r="B29" s="18" t="s">
        <v>476</v>
      </c>
      <c r="C29" s="18" t="s">
        <v>477</v>
      </c>
      <c r="D29" s="18" t="s">
        <v>478</v>
      </c>
      <c r="E29" s="156"/>
      <c r="F29" s="18" t="s">
        <v>479</v>
      </c>
      <c r="G29" s="38"/>
      <c r="H29" s="38"/>
      <c r="P29" s="38"/>
      <c r="Q29" s="38"/>
      <c r="R29" s="38"/>
    </row>
    <row r="30" spans="1:18">
      <c r="A30" s="155"/>
      <c r="B30" s="24"/>
      <c r="C30" s="22" t="s">
        <v>480</v>
      </c>
      <c r="D30" s="24"/>
      <c r="E30" s="157"/>
      <c r="F30" s="24"/>
      <c r="G30" s="38"/>
      <c r="H30" s="38"/>
      <c r="P30" s="38"/>
      <c r="Q30" s="38"/>
      <c r="R30" s="38"/>
    </row>
    <row r="31" spans="1:18" s="38" customFormat="1">
      <c r="A31" s="79" t="s">
        <v>481</v>
      </c>
      <c r="B31" s="66"/>
      <c r="C31" s="80"/>
      <c r="D31" s="80"/>
      <c r="E31" s="80"/>
      <c r="F31" s="80"/>
    </row>
    <row r="32" spans="1:18" s="38" customFormat="1">
      <c r="A32" s="81" t="s">
        <v>482</v>
      </c>
      <c r="B32" s="66"/>
      <c r="C32" s="80"/>
      <c r="D32" s="80"/>
      <c r="E32" s="80"/>
      <c r="F32" s="80"/>
    </row>
    <row r="33" spans="1:6" s="38" customFormat="1">
      <c r="A33" s="81" t="s">
        <v>483</v>
      </c>
      <c r="B33" s="66"/>
      <c r="C33" s="80"/>
      <c r="D33" s="80"/>
      <c r="E33" s="80"/>
      <c r="F33" s="80"/>
    </row>
    <row r="34" spans="1:6" s="38" customFormat="1">
      <c r="A34" s="82" t="s">
        <v>484</v>
      </c>
      <c r="B34" s="73"/>
      <c r="C34" s="83"/>
      <c r="D34" s="83"/>
      <c r="E34" s="83"/>
      <c r="F34" s="83"/>
    </row>
    <row r="35" spans="1:6" s="38" customFormat="1" ht="15">
      <c r="A35" s="36" t="s">
        <v>611</v>
      </c>
      <c r="B35" s="37"/>
      <c r="C35" s="37"/>
      <c r="E35" s="37"/>
      <c r="F35" s="37"/>
    </row>
    <row r="36" spans="1:6" s="38" customFormat="1" ht="15">
      <c r="A36" s="36"/>
      <c r="B36" s="37"/>
      <c r="C36" s="37"/>
      <c r="E36" s="37"/>
      <c r="F36" s="37"/>
    </row>
    <row r="37" spans="1:6" s="38" customFormat="1" ht="29.25" customHeight="1">
      <c r="A37" s="36"/>
      <c r="B37" s="37"/>
      <c r="C37" s="37"/>
      <c r="E37" s="37"/>
      <c r="F37" s="37"/>
    </row>
    <row r="38" spans="1:6" s="38" customFormat="1">
      <c r="A38" s="39" t="s">
        <v>612</v>
      </c>
      <c r="B38" s="40"/>
      <c r="C38" s="40"/>
      <c r="D38" s="39" t="s">
        <v>612</v>
      </c>
      <c r="E38" s="37"/>
      <c r="F38" s="37"/>
    </row>
    <row r="39" spans="1:6" s="38" customFormat="1" ht="12.75">
      <c r="A39" s="41" t="s">
        <v>613</v>
      </c>
      <c r="B39" s="42"/>
      <c r="C39" s="42"/>
      <c r="D39" s="41" t="s">
        <v>614</v>
      </c>
      <c r="E39" s="37"/>
      <c r="F39" s="37"/>
    </row>
    <row r="40" spans="1:6" s="38" customFormat="1" ht="12.75">
      <c r="A40" s="43" t="s">
        <v>615</v>
      </c>
      <c r="B40" s="44"/>
      <c r="C40" s="44"/>
      <c r="D40" s="43" t="s">
        <v>616</v>
      </c>
      <c r="E40" s="37"/>
      <c r="F40" s="37"/>
    </row>
    <row r="41" spans="1:6" s="38" customFormat="1"/>
    <row r="42" spans="1:6" s="38" customFormat="1"/>
    <row r="43" spans="1:6" s="38" customFormat="1"/>
    <row r="44" spans="1:6">
      <c r="B44" s="25"/>
      <c r="C44" s="26"/>
      <c r="D44" s="26"/>
      <c r="E44" s="26"/>
      <c r="F44" s="26"/>
    </row>
    <row r="45" spans="1:6">
      <c r="B45" s="25"/>
      <c r="C45" s="26"/>
      <c r="D45" s="26"/>
      <c r="E45" s="26"/>
      <c r="F45" s="26"/>
    </row>
    <row r="46" spans="1:6">
      <c r="B46" s="25"/>
      <c r="C46" s="26"/>
      <c r="D46" s="26"/>
      <c r="E46" s="26"/>
      <c r="F46" s="26"/>
    </row>
    <row r="47" spans="1:6">
      <c r="B47" s="25"/>
      <c r="C47" s="26"/>
      <c r="D47" s="26"/>
      <c r="E47" s="26"/>
      <c r="F47" s="26"/>
    </row>
    <row r="48" spans="1:6">
      <c r="B48" s="25"/>
      <c r="C48" s="26"/>
      <c r="D48" s="26"/>
      <c r="E48" s="26"/>
      <c r="F48" s="26"/>
    </row>
    <row r="49" spans="2:6">
      <c r="B49" s="25"/>
      <c r="C49" s="26"/>
      <c r="D49" s="26"/>
      <c r="E49" s="26"/>
      <c r="F49" s="26"/>
    </row>
    <row r="50" spans="2:6">
      <c r="B50" s="25"/>
      <c r="C50" s="26"/>
      <c r="D50" s="26"/>
      <c r="E50" s="26"/>
      <c r="F50" s="26"/>
    </row>
    <row r="51" spans="2:6">
      <c r="B51" s="25"/>
      <c r="C51" s="26"/>
      <c r="D51" s="26"/>
      <c r="E51" s="26"/>
      <c r="F51" s="26"/>
    </row>
    <row r="52" spans="2:6">
      <c r="B52" s="25"/>
      <c r="C52" s="26"/>
      <c r="D52" s="26"/>
      <c r="E52" s="26"/>
      <c r="F52" s="26"/>
    </row>
    <row r="53" spans="2:6">
      <c r="B53" s="25"/>
      <c r="C53" s="26"/>
      <c r="D53" s="26"/>
      <c r="E53" s="26"/>
      <c r="F53" s="26"/>
    </row>
    <row r="54" spans="2:6">
      <c r="B54" s="25"/>
      <c r="C54" s="26"/>
      <c r="D54" s="26"/>
      <c r="E54" s="26"/>
      <c r="F54" s="26"/>
    </row>
    <row r="55" spans="2:6">
      <c r="B55" s="25"/>
      <c r="C55" s="26"/>
      <c r="D55" s="26"/>
      <c r="E55" s="26"/>
      <c r="F55" s="26"/>
    </row>
    <row r="56" spans="2:6">
      <c r="B56" s="25"/>
      <c r="C56" s="26"/>
      <c r="D56" s="26"/>
      <c r="E56" s="26"/>
      <c r="F56" s="26"/>
    </row>
    <row r="57" spans="2:6">
      <c r="B57" s="25"/>
      <c r="C57" s="26"/>
      <c r="D57" s="26"/>
      <c r="E57" s="26"/>
      <c r="F57" s="26"/>
    </row>
    <row r="58" spans="2:6">
      <c r="B58" s="25"/>
      <c r="C58" s="26"/>
      <c r="D58" s="26"/>
      <c r="E58" s="26"/>
      <c r="F58" s="26"/>
    </row>
    <row r="59" spans="2:6">
      <c r="B59" s="25"/>
      <c r="C59" s="26"/>
      <c r="D59" s="26"/>
      <c r="E59" s="26"/>
      <c r="F59" s="26"/>
    </row>
    <row r="60" spans="2:6">
      <c r="B60" s="25"/>
      <c r="C60" s="26"/>
      <c r="D60" s="26"/>
      <c r="E60" s="26"/>
      <c r="F60" s="26"/>
    </row>
    <row r="61" spans="2:6">
      <c r="B61" s="25"/>
      <c r="C61" s="26"/>
      <c r="D61" s="26"/>
      <c r="E61" s="26"/>
      <c r="F61" s="26"/>
    </row>
    <row r="62" spans="2:6">
      <c r="B62" s="25"/>
    </row>
    <row r="63" spans="2:6">
      <c r="B63" s="25"/>
    </row>
    <row r="64" spans="2:6">
      <c r="B64" s="25"/>
    </row>
    <row r="65" spans="2:2">
      <c r="B65" s="25"/>
    </row>
    <row r="66" spans="2:2">
      <c r="B66" s="25"/>
    </row>
    <row r="67" spans="2:2">
      <c r="B67" s="25"/>
    </row>
    <row r="68" spans="2:2">
      <c r="B68" s="25"/>
    </row>
    <row r="69" spans="2:2">
      <c r="B69" s="25"/>
    </row>
    <row r="70" spans="2:2">
      <c r="B70" s="25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verticalDpi="0" r:id="rId1"/>
  <ignoredErrors>
    <ignoredError sqref="B4:H8 B10:E10 G10:H10 B15:E15 G15 H15:H16 F11:F15" unlockedFormula="1"/>
    <ignoredError sqref="B9:E9 G9:H9" formulaRange="1" unlockedFormula="1"/>
    <ignoredError sqref="F10" formula="1" unlockedFormula="1"/>
    <ignoredError sqref="F9" formula="1" formulaRange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37745-5D67-41C3-8923-298B2F150E6A}">
  <dimension ref="A1:O26"/>
  <sheetViews>
    <sheetView workbookViewId="0">
      <selection sqref="A1:K24"/>
    </sheetView>
  </sheetViews>
  <sheetFormatPr baseColWidth="10" defaultRowHeight="11.25"/>
  <cols>
    <col min="1" max="1" width="50.83203125" style="7" customWidth="1"/>
    <col min="2" max="2" width="12" style="7"/>
    <col min="3" max="3" width="16.1640625" style="7" customWidth="1"/>
    <col min="4" max="4" width="14" style="7" customWidth="1"/>
    <col min="5" max="5" width="13.83203125" style="7" customWidth="1"/>
    <col min="6" max="6" width="12" style="7"/>
    <col min="7" max="7" width="21.6640625" style="7" customWidth="1"/>
    <col min="8" max="8" width="24.6640625" style="7" customWidth="1"/>
    <col min="9" max="9" width="17.83203125" style="7" customWidth="1"/>
    <col min="10" max="10" width="20.5" style="7" customWidth="1"/>
    <col min="11" max="11" width="24.83203125" style="7" customWidth="1"/>
    <col min="12" max="15" width="12" style="38"/>
    <col min="16" max="16384" width="12" style="7"/>
  </cols>
  <sheetData>
    <row r="1" spans="1:11" ht="45.95" customHeight="1">
      <c r="A1" s="158" t="s">
        <v>621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</row>
    <row r="2" spans="1:11" ht="56.25">
      <c r="A2" s="21" t="s">
        <v>485</v>
      </c>
      <c r="B2" s="21" t="s">
        <v>486</v>
      </c>
      <c r="C2" s="21" t="s">
        <v>487</v>
      </c>
      <c r="D2" s="21" t="s">
        <v>488</v>
      </c>
      <c r="E2" s="21" t="s">
        <v>489</v>
      </c>
      <c r="F2" s="21" t="s">
        <v>490</v>
      </c>
      <c r="G2" s="21" t="s">
        <v>491</v>
      </c>
      <c r="H2" s="21" t="s">
        <v>492</v>
      </c>
      <c r="I2" s="21" t="s">
        <v>493</v>
      </c>
      <c r="J2" s="21" t="s">
        <v>494</v>
      </c>
      <c r="K2" s="21" t="s">
        <v>495</v>
      </c>
    </row>
    <row r="3" spans="1:11" s="38" customFormat="1" ht="5.0999999999999996" customHeight="1">
      <c r="A3" s="84"/>
      <c r="B3" s="85"/>
      <c r="C3" s="85"/>
      <c r="D3" s="86"/>
      <c r="E3" s="87"/>
      <c r="F3" s="86"/>
      <c r="G3" s="87"/>
      <c r="H3" s="87"/>
      <c r="I3" s="87"/>
      <c r="J3" s="87"/>
      <c r="K3" s="87"/>
    </row>
    <row r="4" spans="1:11" s="38" customFormat="1" ht="22.5">
      <c r="A4" s="79" t="s">
        <v>496</v>
      </c>
      <c r="B4" s="88"/>
      <c r="C4" s="88"/>
      <c r="D4" s="132"/>
      <c r="E4" s="133">
        <f>SUM(E5:E8)</f>
        <v>0</v>
      </c>
      <c r="F4" s="132"/>
      <c r="G4" s="133">
        <f>SUM(G5:G8)</f>
        <v>0</v>
      </c>
      <c r="H4" s="133">
        <f>SUM(H5:H8)</f>
        <v>0</v>
      </c>
      <c r="I4" s="133">
        <f>SUM(I5:I8)</f>
        <v>0</v>
      </c>
      <c r="J4" s="133">
        <f>SUM(J5:J8)</f>
        <v>0</v>
      </c>
      <c r="K4" s="133">
        <f>E4-J4</f>
        <v>0</v>
      </c>
    </row>
    <row r="5" spans="1:11" s="38" customFormat="1">
      <c r="A5" s="89" t="s">
        <v>497</v>
      </c>
      <c r="B5" s="88"/>
      <c r="C5" s="88"/>
      <c r="D5" s="132"/>
      <c r="E5" s="132"/>
      <c r="F5" s="132"/>
      <c r="G5" s="132"/>
      <c r="H5" s="132"/>
      <c r="I5" s="132"/>
      <c r="J5" s="132"/>
      <c r="K5" s="132">
        <f t="shared" ref="K5:K16" si="0">E5-J5</f>
        <v>0</v>
      </c>
    </row>
    <row r="6" spans="1:11" s="38" customFormat="1">
      <c r="A6" s="89" t="s">
        <v>498</v>
      </c>
      <c r="B6" s="88"/>
      <c r="C6" s="88"/>
      <c r="D6" s="132"/>
      <c r="E6" s="132"/>
      <c r="F6" s="132"/>
      <c r="G6" s="132"/>
      <c r="H6" s="132"/>
      <c r="I6" s="132"/>
      <c r="J6" s="132"/>
      <c r="K6" s="132">
        <f t="shared" si="0"/>
        <v>0</v>
      </c>
    </row>
    <row r="7" spans="1:11" s="38" customFormat="1">
      <c r="A7" s="89" t="s">
        <v>499</v>
      </c>
      <c r="B7" s="88"/>
      <c r="C7" s="88"/>
      <c r="D7" s="132"/>
      <c r="E7" s="132"/>
      <c r="F7" s="132"/>
      <c r="G7" s="132"/>
      <c r="H7" s="132"/>
      <c r="I7" s="132"/>
      <c r="J7" s="132"/>
      <c r="K7" s="132">
        <f t="shared" si="0"/>
        <v>0</v>
      </c>
    </row>
    <row r="8" spans="1:11" s="38" customFormat="1">
      <c r="A8" s="89" t="s">
        <v>500</v>
      </c>
      <c r="B8" s="88"/>
      <c r="C8" s="88"/>
      <c r="D8" s="132"/>
      <c r="E8" s="132"/>
      <c r="F8" s="132"/>
      <c r="G8" s="132"/>
      <c r="H8" s="132"/>
      <c r="I8" s="132"/>
      <c r="J8" s="132"/>
      <c r="K8" s="132">
        <f t="shared" si="0"/>
        <v>0</v>
      </c>
    </row>
    <row r="9" spans="1:11" s="38" customFormat="1" ht="5.0999999999999996" customHeight="1">
      <c r="A9" s="89"/>
      <c r="B9" s="88"/>
      <c r="C9" s="88"/>
      <c r="D9" s="132"/>
      <c r="E9" s="132"/>
      <c r="F9" s="132"/>
      <c r="G9" s="132"/>
      <c r="H9" s="132"/>
      <c r="I9" s="132"/>
      <c r="J9" s="132"/>
      <c r="K9" s="132"/>
    </row>
    <row r="10" spans="1:11" s="38" customFormat="1">
      <c r="A10" s="79" t="s">
        <v>501</v>
      </c>
      <c r="B10" s="88"/>
      <c r="C10" s="88"/>
      <c r="D10" s="132"/>
      <c r="E10" s="133">
        <f>SUM(E11:E14)</f>
        <v>0</v>
      </c>
      <c r="F10" s="132"/>
      <c r="G10" s="133"/>
      <c r="H10" s="133"/>
      <c r="I10" s="133"/>
      <c r="J10" s="133"/>
      <c r="K10" s="133">
        <f t="shared" si="0"/>
        <v>0</v>
      </c>
    </row>
    <row r="11" spans="1:11" s="38" customFormat="1">
      <c r="A11" s="89" t="s">
        <v>502</v>
      </c>
      <c r="B11" s="88"/>
      <c r="C11" s="88"/>
      <c r="D11" s="132"/>
      <c r="E11" s="132"/>
      <c r="F11" s="132"/>
      <c r="G11" s="132"/>
      <c r="H11" s="132"/>
      <c r="I11" s="132"/>
      <c r="J11" s="132"/>
      <c r="K11" s="132">
        <f t="shared" si="0"/>
        <v>0</v>
      </c>
    </row>
    <row r="12" spans="1:11" s="38" customFormat="1">
      <c r="A12" s="89" t="s">
        <v>503</v>
      </c>
      <c r="B12" s="88"/>
      <c r="C12" s="88"/>
      <c r="D12" s="132"/>
      <c r="E12" s="132"/>
      <c r="F12" s="132"/>
      <c r="G12" s="132"/>
      <c r="H12" s="132"/>
      <c r="I12" s="132"/>
      <c r="J12" s="132"/>
      <c r="K12" s="132">
        <f t="shared" si="0"/>
        <v>0</v>
      </c>
    </row>
    <row r="13" spans="1:11" s="38" customFormat="1">
      <c r="A13" s="89" t="s">
        <v>504</v>
      </c>
      <c r="B13" s="88"/>
      <c r="C13" s="88"/>
      <c r="D13" s="132"/>
      <c r="E13" s="132"/>
      <c r="F13" s="132"/>
      <c r="G13" s="132"/>
      <c r="H13" s="132"/>
      <c r="I13" s="132"/>
      <c r="J13" s="132"/>
      <c r="K13" s="132">
        <f t="shared" si="0"/>
        <v>0</v>
      </c>
    </row>
    <row r="14" spans="1:11" s="38" customFormat="1">
      <c r="A14" s="89" t="s">
        <v>505</v>
      </c>
      <c r="B14" s="88"/>
      <c r="C14" s="88"/>
      <c r="D14" s="132"/>
      <c r="E14" s="132"/>
      <c r="F14" s="132"/>
      <c r="G14" s="132"/>
      <c r="H14" s="132"/>
      <c r="I14" s="132"/>
      <c r="J14" s="132"/>
      <c r="K14" s="132">
        <f t="shared" si="0"/>
        <v>0</v>
      </c>
    </row>
    <row r="15" spans="1:11" s="38" customFormat="1" ht="5.0999999999999996" customHeight="1">
      <c r="A15" s="89"/>
      <c r="B15" s="88"/>
      <c r="C15" s="88"/>
      <c r="D15" s="132"/>
      <c r="E15" s="132"/>
      <c r="F15" s="132"/>
      <c r="G15" s="132"/>
      <c r="H15" s="132"/>
      <c r="I15" s="132"/>
      <c r="J15" s="132"/>
      <c r="K15" s="132"/>
    </row>
    <row r="16" spans="1:11" s="38" customFormat="1" ht="22.5">
      <c r="A16" s="79" t="s">
        <v>506</v>
      </c>
      <c r="B16" s="88"/>
      <c r="C16" s="88"/>
      <c r="D16" s="132"/>
      <c r="E16" s="133">
        <f>E4+E10</f>
        <v>0</v>
      </c>
      <c r="F16" s="132"/>
      <c r="G16" s="133">
        <f>G4+G10</f>
        <v>0</v>
      </c>
      <c r="H16" s="133">
        <f>H4+H10</f>
        <v>0</v>
      </c>
      <c r="I16" s="133">
        <f>I4+I10</f>
        <v>0</v>
      </c>
      <c r="J16" s="133">
        <f>J4+J10</f>
        <v>0</v>
      </c>
      <c r="K16" s="133">
        <f t="shared" si="0"/>
        <v>0</v>
      </c>
    </row>
    <row r="17" spans="1:11" s="38" customFormat="1" ht="5.0999999999999996" customHeight="1">
      <c r="A17" s="82"/>
      <c r="B17" s="27"/>
      <c r="C17" s="27"/>
      <c r="D17" s="134"/>
      <c r="E17" s="134"/>
      <c r="F17" s="134"/>
      <c r="G17" s="134"/>
      <c r="H17" s="134"/>
      <c r="I17" s="134"/>
      <c r="J17" s="134"/>
      <c r="K17" s="134"/>
    </row>
    <row r="18" spans="1:11" s="38" customFormat="1" ht="15" customHeight="1">
      <c r="A18" s="45" t="s">
        <v>611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</row>
    <row r="19" spans="1:11" s="38" customFormat="1" ht="15" customHeight="1">
      <c r="A19" s="47"/>
      <c r="B19" s="37"/>
      <c r="C19" s="37"/>
      <c r="E19" s="37"/>
      <c r="F19" s="37"/>
    </row>
    <row r="20" spans="1:11" s="38" customFormat="1" ht="15">
      <c r="A20" s="36"/>
      <c r="B20" s="37"/>
      <c r="C20" s="37"/>
      <c r="E20" s="37"/>
      <c r="F20" s="37"/>
    </row>
    <row r="21" spans="1:11" s="38" customFormat="1" ht="76.5" customHeight="1">
      <c r="A21" s="39" t="s">
        <v>612</v>
      </c>
      <c r="B21" s="40"/>
      <c r="C21" s="40"/>
      <c r="D21" s="39"/>
      <c r="E21" s="37"/>
      <c r="F21" s="37"/>
      <c r="G21" s="40"/>
      <c r="H21" s="39" t="s">
        <v>612</v>
      </c>
      <c r="I21" s="37"/>
    </row>
    <row r="22" spans="1:11" s="38" customFormat="1" ht="12.75">
      <c r="A22" s="41" t="s">
        <v>613</v>
      </c>
      <c r="B22" s="42"/>
      <c r="C22" s="42"/>
      <c r="D22" s="41"/>
      <c r="E22" s="37"/>
      <c r="F22" s="37"/>
      <c r="G22" s="42"/>
      <c r="H22" s="41" t="s">
        <v>617</v>
      </c>
      <c r="I22" s="37"/>
    </row>
    <row r="23" spans="1:11" s="38" customFormat="1" ht="12.75">
      <c r="A23" s="43" t="s">
        <v>615</v>
      </c>
      <c r="B23" s="44"/>
      <c r="C23" s="44"/>
      <c r="D23" s="43"/>
      <c r="E23" s="37"/>
      <c r="F23" s="37"/>
      <c r="G23" s="44"/>
      <c r="H23" s="43" t="s">
        <v>616</v>
      </c>
      <c r="I23" s="37"/>
    </row>
    <row r="24" spans="1:11" s="38" customFormat="1"/>
    <row r="25" spans="1:11" s="38" customFormat="1"/>
    <row r="26" spans="1:11" s="38" customFormat="1"/>
  </sheetData>
  <mergeCells count="1">
    <mergeCell ref="A1:K1"/>
  </mergeCells>
  <pageMargins left="0.7" right="0.7" top="0.75" bottom="0.75" header="0.3" footer="0.3"/>
  <pageSetup orientation="portrait" verticalDpi="0" r:id="rId1"/>
  <ignoredErrors>
    <ignoredError sqref="E4:E16 G16:K16 K4:K14 G4:J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8D2A9-BD15-47D2-A5F5-B974FF05EA92}">
  <dimension ref="A1:K78"/>
  <sheetViews>
    <sheetView workbookViewId="0">
      <selection activeCell="C20" sqref="C20"/>
    </sheetView>
  </sheetViews>
  <sheetFormatPr baseColWidth="10" defaultRowHeight="11.25"/>
  <cols>
    <col min="1" max="1" width="1" style="7" customWidth="1"/>
    <col min="2" max="2" width="90.83203125" style="7" customWidth="1"/>
    <col min="3" max="5" width="16.83203125" style="7" customWidth="1"/>
    <col min="6" max="11" width="12" style="38"/>
    <col min="12" max="16384" width="12" style="7"/>
  </cols>
  <sheetData>
    <row r="1" spans="1:6" ht="12.75" customHeight="1">
      <c r="A1" s="148" t="s">
        <v>622</v>
      </c>
      <c r="B1" s="149"/>
      <c r="C1" s="149"/>
      <c r="D1" s="149"/>
      <c r="E1" s="150"/>
    </row>
    <row r="2" spans="1:6" ht="12.75" customHeight="1">
      <c r="A2" s="166"/>
      <c r="B2" s="167"/>
      <c r="C2" s="167"/>
      <c r="D2" s="167"/>
      <c r="E2" s="168"/>
    </row>
    <row r="3" spans="1:6" ht="12.75" customHeight="1">
      <c r="A3" s="166"/>
      <c r="B3" s="167"/>
      <c r="C3" s="167"/>
      <c r="D3" s="167"/>
      <c r="E3" s="168"/>
    </row>
    <row r="4" spans="1:6" ht="12.75" customHeight="1">
      <c r="A4" s="169"/>
      <c r="B4" s="170"/>
      <c r="C4" s="170"/>
      <c r="D4" s="170"/>
      <c r="E4" s="171"/>
    </row>
    <row r="5" spans="1:6" ht="22.5">
      <c r="A5" s="172" t="s">
        <v>1</v>
      </c>
      <c r="B5" s="173"/>
      <c r="C5" s="21" t="s">
        <v>507</v>
      </c>
      <c r="D5" s="21" t="s">
        <v>5</v>
      </c>
      <c r="E5" s="21" t="s">
        <v>508</v>
      </c>
    </row>
    <row r="6" spans="1:6" s="38" customFormat="1" ht="5.0999999999999996" customHeight="1">
      <c r="A6" s="91"/>
      <c r="B6" s="92"/>
      <c r="C6" s="61"/>
      <c r="D6" s="61"/>
      <c r="E6" s="61"/>
    </row>
    <row r="7" spans="1:6" s="38" customFormat="1">
      <c r="A7" s="93"/>
      <c r="B7" s="94" t="s">
        <v>509</v>
      </c>
      <c r="C7" s="129">
        <f>SUM(C8:C10)</f>
        <v>462433217.31999999</v>
      </c>
      <c r="D7" s="129">
        <f t="shared" ref="D7:E7" si="0">SUM(D8:D10)</f>
        <v>362506940.13999999</v>
      </c>
      <c r="E7" s="129">
        <f t="shared" si="0"/>
        <v>323888891.37</v>
      </c>
    </row>
    <row r="8" spans="1:6" s="38" customFormat="1">
      <c r="A8" s="93"/>
      <c r="B8" s="68" t="s">
        <v>510</v>
      </c>
      <c r="C8" s="128">
        <v>75371079.319999993</v>
      </c>
      <c r="D8" s="128">
        <v>94475113.010000005</v>
      </c>
      <c r="E8" s="128">
        <v>94457746.930000007</v>
      </c>
    </row>
    <row r="9" spans="1:6" s="38" customFormat="1">
      <c r="A9" s="93"/>
      <c r="B9" s="68" t="s">
        <v>511</v>
      </c>
      <c r="C9" s="128">
        <v>387062138</v>
      </c>
      <c r="D9" s="128">
        <v>268031827.13</v>
      </c>
      <c r="E9" s="128">
        <v>229431144.44</v>
      </c>
    </row>
    <row r="10" spans="1:6" s="38" customFormat="1">
      <c r="A10" s="93"/>
      <c r="B10" s="68" t="s">
        <v>512</v>
      </c>
      <c r="C10" s="128">
        <v>0</v>
      </c>
      <c r="D10" s="128">
        <v>0</v>
      </c>
      <c r="E10" s="128">
        <v>0</v>
      </c>
    </row>
    <row r="11" spans="1:6" s="38" customFormat="1" ht="5.0999999999999996" customHeight="1">
      <c r="A11" s="93"/>
      <c r="B11" s="95"/>
      <c r="C11" s="128"/>
      <c r="D11" s="128"/>
      <c r="E11" s="128"/>
    </row>
    <row r="12" spans="1:6" s="38" customFormat="1" ht="12.75">
      <c r="A12" s="93"/>
      <c r="B12" s="94" t="s">
        <v>513</v>
      </c>
      <c r="C12" s="129">
        <f>SUM(C13:C14)</f>
        <v>462433217.31999999</v>
      </c>
      <c r="D12" s="129">
        <f t="shared" ref="D12:E12" si="1">SUM(D13:D14)</f>
        <v>172770071.12</v>
      </c>
      <c r="E12" s="129">
        <f t="shared" si="1"/>
        <v>168175032.78</v>
      </c>
      <c r="F12" s="90"/>
    </row>
    <row r="13" spans="1:6" s="38" customFormat="1">
      <c r="A13" s="93"/>
      <c r="B13" s="68" t="s">
        <v>514</v>
      </c>
      <c r="C13" s="128">
        <v>75371079.319999993</v>
      </c>
      <c r="D13" s="128">
        <v>69125665.010000005</v>
      </c>
      <c r="E13" s="128">
        <v>67840975.980000004</v>
      </c>
    </row>
    <row r="14" spans="1:6" s="38" customFormat="1">
      <c r="A14" s="93"/>
      <c r="B14" s="68" t="s">
        <v>515</v>
      </c>
      <c r="C14" s="128">
        <v>387062138</v>
      </c>
      <c r="D14" s="128">
        <v>103644406.11</v>
      </c>
      <c r="E14" s="128">
        <v>100334056.8</v>
      </c>
    </row>
    <row r="15" spans="1:6" s="38" customFormat="1" ht="5.0999999999999996" customHeight="1">
      <c r="A15" s="93"/>
      <c r="B15" s="95"/>
      <c r="C15" s="128"/>
      <c r="D15" s="128"/>
      <c r="E15" s="128"/>
    </row>
    <row r="16" spans="1:6" ht="12.75">
      <c r="A16" s="19"/>
      <c r="B16" s="94" t="s">
        <v>516</v>
      </c>
      <c r="C16" s="135">
        <v>0</v>
      </c>
      <c r="D16" s="129">
        <f>SUM(D17:D18)</f>
        <v>615606.87</v>
      </c>
      <c r="E16" s="129">
        <f>SUM(E17:E18)</f>
        <v>615606.87</v>
      </c>
      <c r="F16" s="90"/>
    </row>
    <row r="17" spans="1:5">
      <c r="A17" s="19"/>
      <c r="B17" s="68" t="s">
        <v>517</v>
      </c>
      <c r="C17" s="135">
        <v>0</v>
      </c>
      <c r="D17" s="128">
        <v>615606.87</v>
      </c>
      <c r="E17" s="128">
        <v>615606.87</v>
      </c>
    </row>
    <row r="18" spans="1:5">
      <c r="A18" s="19"/>
      <c r="B18" s="68" t="s">
        <v>518</v>
      </c>
      <c r="C18" s="135">
        <v>0</v>
      </c>
      <c r="D18" s="128">
        <v>0</v>
      </c>
      <c r="E18" s="128">
        <v>0</v>
      </c>
    </row>
    <row r="19" spans="1:5" ht="5.0999999999999996" customHeight="1">
      <c r="A19" s="19"/>
      <c r="B19" s="95"/>
      <c r="C19" s="128"/>
      <c r="D19" s="128"/>
      <c r="E19" s="128"/>
    </row>
    <row r="20" spans="1:5">
      <c r="A20" s="19"/>
      <c r="B20" s="94" t="s">
        <v>519</v>
      </c>
      <c r="C20" s="129">
        <f>C7-C12</f>
        <v>0</v>
      </c>
      <c r="D20" s="129">
        <f>D7-D12+D16</f>
        <v>190352475.88999999</v>
      </c>
      <c r="E20" s="129">
        <f>E7-E12+E16</f>
        <v>156329465.46000001</v>
      </c>
    </row>
    <row r="21" spans="1:5">
      <c r="A21" s="19"/>
      <c r="B21" s="94" t="s">
        <v>520</v>
      </c>
      <c r="C21" s="129">
        <f>C20-C41</f>
        <v>0</v>
      </c>
      <c r="D21" s="129">
        <f>D20-D41</f>
        <v>190352475.88999999</v>
      </c>
      <c r="E21" s="129">
        <f t="shared" ref="E21" si="2">E20-E41</f>
        <v>156329465.46000001</v>
      </c>
    </row>
    <row r="22" spans="1:5" ht="22.5">
      <c r="A22" s="19"/>
      <c r="B22" s="94" t="s">
        <v>521</v>
      </c>
      <c r="C22" s="129">
        <f>C21</f>
        <v>0</v>
      </c>
      <c r="D22" s="129">
        <f>D21-D16</f>
        <v>189736869.01999998</v>
      </c>
      <c r="E22" s="129">
        <f>E21-E16</f>
        <v>155713858.59</v>
      </c>
    </row>
    <row r="23" spans="1:5" ht="5.0999999999999996" customHeight="1">
      <c r="A23" s="19"/>
      <c r="B23" s="28"/>
      <c r="C23" s="6"/>
      <c r="D23" s="66"/>
      <c r="E23" s="66"/>
    </row>
    <row r="24" spans="1:5">
      <c r="A24" s="172" t="s">
        <v>522</v>
      </c>
      <c r="B24" s="173"/>
      <c r="C24" s="29" t="s">
        <v>523</v>
      </c>
      <c r="D24" s="29" t="s">
        <v>5</v>
      </c>
      <c r="E24" s="29" t="s">
        <v>86</v>
      </c>
    </row>
    <row r="25" spans="1:5" s="38" customFormat="1" ht="5.0999999999999996" customHeight="1">
      <c r="A25" s="93"/>
      <c r="B25" s="95"/>
      <c r="C25" s="66"/>
      <c r="D25" s="66"/>
      <c r="E25" s="66"/>
    </row>
    <row r="26" spans="1:5" s="38" customFormat="1">
      <c r="A26" s="93"/>
      <c r="B26" s="94" t="s">
        <v>524</v>
      </c>
      <c r="C26" s="129">
        <f>SUM(C27:C28)</f>
        <v>0</v>
      </c>
      <c r="D26" s="129">
        <f t="shared" ref="D26:E26" si="3">SUM(D27:D28)</f>
        <v>0</v>
      </c>
      <c r="E26" s="129">
        <f t="shared" si="3"/>
        <v>0</v>
      </c>
    </row>
    <row r="27" spans="1:5" s="38" customFormat="1">
      <c r="A27" s="93"/>
      <c r="B27" s="68" t="s">
        <v>525</v>
      </c>
      <c r="C27" s="128">
        <v>0</v>
      </c>
      <c r="D27" s="128">
        <v>0</v>
      </c>
      <c r="E27" s="128">
        <v>0</v>
      </c>
    </row>
    <row r="28" spans="1:5" s="38" customFormat="1">
      <c r="A28" s="93"/>
      <c r="B28" s="68" t="s">
        <v>526</v>
      </c>
      <c r="C28" s="128">
        <v>0</v>
      </c>
      <c r="D28" s="128">
        <v>0</v>
      </c>
      <c r="E28" s="128">
        <v>0</v>
      </c>
    </row>
    <row r="29" spans="1:5" s="38" customFormat="1" ht="5.0999999999999996" customHeight="1">
      <c r="A29" s="93"/>
      <c r="B29" s="95"/>
      <c r="C29" s="128"/>
      <c r="D29" s="128"/>
      <c r="E29" s="128"/>
    </row>
    <row r="30" spans="1:5" s="38" customFormat="1">
      <c r="A30" s="93"/>
      <c r="B30" s="94" t="s">
        <v>527</v>
      </c>
      <c r="C30" s="129">
        <f>C22+C26</f>
        <v>0</v>
      </c>
      <c r="D30" s="129">
        <f t="shared" ref="D30:E30" si="4">D22+D26</f>
        <v>189736869.01999998</v>
      </c>
      <c r="E30" s="129">
        <f t="shared" si="4"/>
        <v>155713858.59</v>
      </c>
    </row>
    <row r="31" spans="1:5" ht="5.0999999999999996" customHeight="1">
      <c r="A31" s="19"/>
      <c r="B31" s="28"/>
      <c r="C31" s="6"/>
      <c r="D31" s="6"/>
      <c r="E31" s="6"/>
    </row>
    <row r="32" spans="1:5" ht="22.5">
      <c r="A32" s="161" t="s">
        <v>522</v>
      </c>
      <c r="B32" s="161"/>
      <c r="C32" s="30" t="s">
        <v>528</v>
      </c>
      <c r="D32" s="29" t="s">
        <v>5</v>
      </c>
      <c r="E32" s="30" t="s">
        <v>529</v>
      </c>
    </row>
    <row r="33" spans="1:5" s="38" customFormat="1" ht="5.0999999999999996" customHeight="1">
      <c r="A33" s="93"/>
      <c r="B33" s="96"/>
      <c r="C33" s="66"/>
      <c r="D33" s="66"/>
      <c r="E33" s="66"/>
    </row>
    <row r="34" spans="1:5" s="38" customFormat="1">
      <c r="A34" s="93"/>
      <c r="B34" s="97" t="s">
        <v>530</v>
      </c>
      <c r="C34" s="129">
        <f>SUM(C35:C36)</f>
        <v>0</v>
      </c>
      <c r="D34" s="129">
        <f t="shared" ref="D34:E34" si="5">SUM(D35:D36)</f>
        <v>0</v>
      </c>
      <c r="E34" s="129">
        <f t="shared" si="5"/>
        <v>0</v>
      </c>
    </row>
    <row r="35" spans="1:5" s="38" customFormat="1">
      <c r="A35" s="93"/>
      <c r="B35" s="68" t="s">
        <v>531</v>
      </c>
      <c r="C35" s="128">
        <v>0</v>
      </c>
      <c r="D35" s="128">
        <v>0</v>
      </c>
      <c r="E35" s="128">
        <v>0</v>
      </c>
    </row>
    <row r="36" spans="1:5" s="38" customFormat="1">
      <c r="A36" s="93"/>
      <c r="B36" s="68" t="s">
        <v>532</v>
      </c>
      <c r="C36" s="128">
        <v>0</v>
      </c>
      <c r="D36" s="128">
        <v>0</v>
      </c>
      <c r="E36" s="128">
        <v>0</v>
      </c>
    </row>
    <row r="37" spans="1:5" s="38" customFormat="1">
      <c r="A37" s="93"/>
      <c r="B37" s="97" t="s">
        <v>533</v>
      </c>
      <c r="C37" s="129">
        <f>SUM(C38:C39)</f>
        <v>0</v>
      </c>
      <c r="D37" s="129">
        <f t="shared" ref="D37:E37" si="6">SUM(D38:D39)</f>
        <v>0</v>
      </c>
      <c r="E37" s="129">
        <f t="shared" si="6"/>
        <v>0</v>
      </c>
    </row>
    <row r="38" spans="1:5" s="38" customFormat="1">
      <c r="A38" s="93"/>
      <c r="B38" s="68" t="s">
        <v>534</v>
      </c>
      <c r="C38" s="128">
        <v>0</v>
      </c>
      <c r="D38" s="128">
        <v>0</v>
      </c>
      <c r="E38" s="128">
        <v>0</v>
      </c>
    </row>
    <row r="39" spans="1:5" s="38" customFormat="1">
      <c r="A39" s="93"/>
      <c r="B39" s="68" t="s">
        <v>535</v>
      </c>
      <c r="C39" s="128">
        <v>0</v>
      </c>
      <c r="D39" s="128">
        <v>0</v>
      </c>
      <c r="E39" s="128">
        <v>0</v>
      </c>
    </row>
    <row r="40" spans="1:5" s="38" customFormat="1" ht="5.0999999999999996" customHeight="1">
      <c r="A40" s="93"/>
      <c r="B40" s="96"/>
      <c r="C40" s="128"/>
      <c r="D40" s="128"/>
      <c r="E40" s="128"/>
    </row>
    <row r="41" spans="1:5" s="38" customFormat="1">
      <c r="A41" s="93"/>
      <c r="B41" s="97" t="s">
        <v>536</v>
      </c>
      <c r="C41" s="129">
        <f>C34-C37</f>
        <v>0</v>
      </c>
      <c r="D41" s="129">
        <f t="shared" ref="D41:E41" si="7">D34-D37</f>
        <v>0</v>
      </c>
      <c r="E41" s="129">
        <f t="shared" si="7"/>
        <v>0</v>
      </c>
    </row>
    <row r="42" spans="1:5" ht="5.0999999999999996" customHeight="1">
      <c r="A42" s="19"/>
      <c r="B42" s="32"/>
      <c r="C42" s="5"/>
      <c r="D42" s="5"/>
      <c r="E42" s="5"/>
    </row>
    <row r="43" spans="1:5" ht="22.5">
      <c r="A43" s="161" t="s">
        <v>522</v>
      </c>
      <c r="B43" s="161"/>
      <c r="C43" s="30" t="s">
        <v>528</v>
      </c>
      <c r="D43" s="29" t="s">
        <v>5</v>
      </c>
      <c r="E43" s="30" t="s">
        <v>529</v>
      </c>
    </row>
    <row r="44" spans="1:5" s="38" customFormat="1" ht="5.0999999999999996" customHeight="1">
      <c r="A44" s="93"/>
      <c r="B44" s="96"/>
      <c r="C44" s="128">
        <v>0</v>
      </c>
      <c r="D44" s="128">
        <v>0</v>
      </c>
      <c r="E44" s="128">
        <v>0</v>
      </c>
    </row>
    <row r="45" spans="1:5" s="38" customFormat="1">
      <c r="A45" s="93"/>
      <c r="B45" s="96" t="s">
        <v>537</v>
      </c>
      <c r="C45" s="128">
        <v>75371079.319999993</v>
      </c>
      <c r="D45" s="128">
        <v>94475113.010000005</v>
      </c>
      <c r="E45" s="128">
        <v>94457746.930000007</v>
      </c>
    </row>
    <row r="46" spans="1:5" s="38" customFormat="1">
      <c r="A46" s="93"/>
      <c r="B46" s="96" t="s">
        <v>538</v>
      </c>
      <c r="C46" s="128">
        <f>C47-C48</f>
        <v>0</v>
      </c>
      <c r="D46" s="128">
        <f t="shared" ref="D46:E46" si="8">D47-D48</f>
        <v>0</v>
      </c>
      <c r="E46" s="128">
        <f t="shared" si="8"/>
        <v>0</v>
      </c>
    </row>
    <row r="47" spans="1:5" s="38" customFormat="1">
      <c r="A47" s="93"/>
      <c r="B47" s="98" t="s">
        <v>531</v>
      </c>
      <c r="C47" s="128">
        <v>0</v>
      </c>
      <c r="D47" s="128">
        <v>0</v>
      </c>
      <c r="E47" s="128">
        <v>0</v>
      </c>
    </row>
    <row r="48" spans="1:5" s="38" customFormat="1">
      <c r="A48" s="93"/>
      <c r="B48" s="98" t="s">
        <v>534</v>
      </c>
      <c r="C48" s="128">
        <v>0</v>
      </c>
      <c r="D48" s="128">
        <v>0</v>
      </c>
      <c r="E48" s="128">
        <v>0</v>
      </c>
    </row>
    <row r="49" spans="1:5" s="38" customFormat="1" ht="5.0999999999999996" customHeight="1">
      <c r="A49" s="93"/>
      <c r="B49" s="96"/>
      <c r="C49" s="128"/>
      <c r="D49" s="128"/>
      <c r="E49" s="128"/>
    </row>
    <row r="50" spans="1:5" s="38" customFormat="1">
      <c r="A50" s="93"/>
      <c r="B50" s="96" t="s">
        <v>514</v>
      </c>
      <c r="C50" s="128">
        <v>75371079.319999993</v>
      </c>
      <c r="D50" s="128">
        <v>69125665.010000005</v>
      </c>
      <c r="E50" s="128">
        <v>67840975.980000004</v>
      </c>
    </row>
    <row r="51" spans="1:5" ht="5.0999999999999996" customHeight="1">
      <c r="A51" s="19"/>
      <c r="B51" s="96"/>
      <c r="C51" s="136"/>
      <c r="D51" s="128"/>
      <c r="E51" s="128"/>
    </row>
    <row r="52" spans="1:5">
      <c r="A52" s="19"/>
      <c r="B52" s="96" t="s">
        <v>517</v>
      </c>
      <c r="C52" s="135"/>
      <c r="D52" s="128">
        <v>615606.87</v>
      </c>
      <c r="E52" s="128">
        <v>615606.87</v>
      </c>
    </row>
    <row r="53" spans="1:5" ht="5.0999999999999996" customHeight="1">
      <c r="A53" s="19"/>
      <c r="B53" s="96"/>
      <c r="C53" s="128"/>
      <c r="D53" s="128"/>
      <c r="E53" s="128"/>
    </row>
    <row r="54" spans="1:5">
      <c r="A54" s="19"/>
      <c r="B54" s="97" t="s">
        <v>539</v>
      </c>
      <c r="C54" s="129">
        <f>C45+C46-C50</f>
        <v>0</v>
      </c>
      <c r="D54" s="129">
        <f>D45+D46-D50+D52</f>
        <v>25965054.870000001</v>
      </c>
      <c r="E54" s="129">
        <f t="shared" ref="E54" si="9">E45+E46-E50+E52</f>
        <v>27232377.820000004</v>
      </c>
    </row>
    <row r="55" spans="1:5">
      <c r="A55" s="19"/>
      <c r="B55" s="94" t="s">
        <v>540</v>
      </c>
      <c r="C55" s="129">
        <f>C54-C46</f>
        <v>0</v>
      </c>
      <c r="D55" s="129">
        <f t="shared" ref="D55:E55" si="10">D54-D46</f>
        <v>25965054.870000001</v>
      </c>
      <c r="E55" s="129">
        <f t="shared" si="10"/>
        <v>27232377.820000004</v>
      </c>
    </row>
    <row r="56" spans="1:5" ht="5.0999999999999996" customHeight="1">
      <c r="A56" s="19"/>
      <c r="B56" s="31"/>
      <c r="C56" s="6"/>
      <c r="D56" s="6"/>
      <c r="E56" s="6"/>
    </row>
    <row r="57" spans="1:5" ht="22.5">
      <c r="A57" s="161" t="s">
        <v>522</v>
      </c>
      <c r="B57" s="161"/>
      <c r="C57" s="30" t="s">
        <v>528</v>
      </c>
      <c r="D57" s="29" t="s">
        <v>5</v>
      </c>
      <c r="E57" s="30" t="s">
        <v>529</v>
      </c>
    </row>
    <row r="58" spans="1:5" s="38" customFormat="1" ht="5.0999999999999996" customHeight="1">
      <c r="A58" s="93"/>
      <c r="B58" s="96"/>
      <c r="C58" s="66"/>
      <c r="D58" s="66"/>
      <c r="E58" s="66"/>
    </row>
    <row r="59" spans="1:5" s="38" customFormat="1">
      <c r="A59" s="93"/>
      <c r="B59" s="96" t="s">
        <v>511</v>
      </c>
      <c r="C59" s="128">
        <v>387062138</v>
      </c>
      <c r="D59" s="128">
        <v>268031827.13</v>
      </c>
      <c r="E59" s="128">
        <v>229431144.44</v>
      </c>
    </row>
    <row r="60" spans="1:5" s="38" customFormat="1">
      <c r="A60" s="93"/>
      <c r="B60" s="96" t="s">
        <v>541</v>
      </c>
      <c r="C60" s="128">
        <f>C61-C62</f>
        <v>0</v>
      </c>
      <c r="D60" s="128">
        <f t="shared" ref="D60:E60" si="11">D61-D62</f>
        <v>0</v>
      </c>
      <c r="E60" s="128">
        <f t="shared" si="11"/>
        <v>0</v>
      </c>
    </row>
    <row r="61" spans="1:5" s="38" customFormat="1">
      <c r="A61" s="93"/>
      <c r="B61" s="98" t="s">
        <v>532</v>
      </c>
      <c r="C61" s="128">
        <v>0</v>
      </c>
      <c r="D61" s="128">
        <v>0</v>
      </c>
      <c r="E61" s="128">
        <v>0</v>
      </c>
    </row>
    <row r="62" spans="1:5" s="38" customFormat="1">
      <c r="A62" s="93"/>
      <c r="B62" s="98" t="s">
        <v>535</v>
      </c>
      <c r="C62" s="128">
        <v>0</v>
      </c>
      <c r="D62" s="128">
        <v>0</v>
      </c>
      <c r="E62" s="128">
        <v>0</v>
      </c>
    </row>
    <row r="63" spans="1:5" s="38" customFormat="1" ht="5.0999999999999996" customHeight="1">
      <c r="A63" s="93"/>
      <c r="B63" s="96"/>
      <c r="C63" s="128"/>
      <c r="D63" s="128"/>
      <c r="E63" s="128"/>
    </row>
    <row r="64" spans="1:5" s="38" customFormat="1">
      <c r="A64" s="93"/>
      <c r="B64" s="96" t="s">
        <v>542</v>
      </c>
      <c r="C64" s="128">
        <v>387062138</v>
      </c>
      <c r="D64" s="128">
        <v>103644406.11</v>
      </c>
      <c r="E64" s="128">
        <v>100334056.8</v>
      </c>
    </row>
    <row r="65" spans="1:5" ht="5.0999999999999996" customHeight="1">
      <c r="A65" s="19"/>
      <c r="B65" s="96"/>
      <c r="C65" s="136"/>
      <c r="D65" s="128"/>
      <c r="E65" s="128"/>
    </row>
    <row r="66" spans="1:5">
      <c r="A66" s="19"/>
      <c r="B66" s="96" t="s">
        <v>518</v>
      </c>
      <c r="C66" s="135"/>
      <c r="D66" s="128">
        <v>0</v>
      </c>
      <c r="E66" s="128">
        <v>0</v>
      </c>
    </row>
    <row r="67" spans="1:5" ht="5.0999999999999996" customHeight="1">
      <c r="A67" s="19"/>
      <c r="B67" s="96"/>
      <c r="C67" s="128"/>
      <c r="D67" s="128"/>
      <c r="E67" s="128"/>
    </row>
    <row r="68" spans="1:5">
      <c r="A68" s="19"/>
      <c r="B68" s="97" t="s">
        <v>543</v>
      </c>
      <c r="C68" s="129">
        <f>C59+C60-C64</f>
        <v>0</v>
      </c>
      <c r="D68" s="129">
        <f>D59+D60-D64-D66</f>
        <v>164387421.01999998</v>
      </c>
      <c r="E68" s="129">
        <f>E59+E60-E64-E66</f>
        <v>129097087.64</v>
      </c>
    </row>
    <row r="69" spans="1:5">
      <c r="A69" s="19"/>
      <c r="B69" s="97" t="s">
        <v>544</v>
      </c>
      <c r="C69" s="129">
        <f>C68-C60</f>
        <v>0</v>
      </c>
      <c r="D69" s="129">
        <f t="shared" ref="D69:E69" si="12">D68-D60</f>
        <v>164387421.01999998</v>
      </c>
      <c r="E69" s="129">
        <f t="shared" si="12"/>
        <v>129097087.64</v>
      </c>
    </row>
    <row r="70" spans="1:5" ht="5.0999999999999996" customHeight="1">
      <c r="A70" s="20"/>
      <c r="B70" s="100"/>
      <c r="C70" s="12"/>
      <c r="D70" s="99"/>
      <c r="E70" s="99"/>
    </row>
    <row r="71" spans="1:5" s="38" customFormat="1" ht="15" customHeight="1">
      <c r="A71" s="162" t="s">
        <v>611</v>
      </c>
      <c r="B71" s="162"/>
      <c r="C71" s="162"/>
      <c r="D71" s="162"/>
      <c r="E71" s="162"/>
    </row>
    <row r="72" spans="1:5" s="38" customFormat="1" ht="15" customHeight="1">
      <c r="A72" s="163"/>
      <c r="B72" s="163"/>
      <c r="C72" s="163"/>
      <c r="D72" s="163"/>
      <c r="E72" s="163"/>
    </row>
    <row r="73" spans="1:5" s="38" customFormat="1" ht="15">
      <c r="A73" s="36"/>
      <c r="C73" s="37"/>
      <c r="D73" s="37"/>
      <c r="E73" s="37"/>
    </row>
    <row r="74" spans="1:5" s="38" customFormat="1" ht="26.25" customHeight="1">
      <c r="C74" s="37"/>
      <c r="D74" s="37"/>
      <c r="E74" s="37"/>
    </row>
    <row r="75" spans="1:5" s="38" customFormat="1">
      <c r="B75" s="39" t="s">
        <v>618</v>
      </c>
      <c r="C75" s="48" t="s">
        <v>619</v>
      </c>
      <c r="D75" s="48"/>
      <c r="E75" s="37"/>
    </row>
    <row r="76" spans="1:5" s="38" customFormat="1" ht="12.75">
      <c r="B76" s="41" t="s">
        <v>613</v>
      </c>
      <c r="C76" s="164" t="s">
        <v>617</v>
      </c>
      <c r="D76" s="164"/>
      <c r="E76" s="164"/>
    </row>
    <row r="77" spans="1:5" s="38" customFormat="1" ht="12.75">
      <c r="B77" s="43" t="s">
        <v>615</v>
      </c>
      <c r="C77" s="165" t="s">
        <v>616</v>
      </c>
      <c r="D77" s="165"/>
      <c r="E77" s="165"/>
    </row>
    <row r="78" spans="1:5" s="38" customFormat="1"/>
  </sheetData>
  <mergeCells count="9">
    <mergeCell ref="A57:B57"/>
    <mergeCell ref="A71:E72"/>
    <mergeCell ref="C76:E76"/>
    <mergeCell ref="C77:E7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verticalDpi="0" r:id="rId1"/>
  <ignoredErrors>
    <ignoredError sqref="C7:E10 C12:E14 C16:E18 C20:E22 C37:E37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0F0F1-1C36-4955-9606-520A1623B7C1}">
  <dimension ref="A1:N78"/>
  <sheetViews>
    <sheetView zoomScaleNormal="100" workbookViewId="0">
      <selection sqref="A1:G76"/>
    </sheetView>
  </sheetViews>
  <sheetFormatPr baseColWidth="10" defaultRowHeight="11.25"/>
  <cols>
    <col min="1" max="1" width="90.83203125" style="7" customWidth="1"/>
    <col min="2" max="7" width="16.83203125" style="7" customWidth="1"/>
    <col min="8" max="11" width="12" style="38"/>
    <col min="12" max="16384" width="12" style="7"/>
  </cols>
  <sheetData>
    <row r="1" spans="1:7" ht="45.95" customHeight="1">
      <c r="A1" s="174" t="s">
        <v>623</v>
      </c>
      <c r="B1" s="152"/>
      <c r="C1" s="152"/>
      <c r="D1" s="152"/>
      <c r="E1" s="152"/>
      <c r="F1" s="152"/>
      <c r="G1" s="153"/>
    </row>
    <row r="2" spans="1:7">
      <c r="A2" s="33"/>
      <c r="B2" s="175" t="s">
        <v>545</v>
      </c>
      <c r="C2" s="175"/>
      <c r="D2" s="175"/>
      <c r="E2" s="175"/>
      <c r="F2" s="175"/>
      <c r="G2" s="34"/>
    </row>
    <row r="3" spans="1:7" ht="22.5">
      <c r="A3" s="35" t="s">
        <v>1</v>
      </c>
      <c r="B3" s="13" t="s">
        <v>546</v>
      </c>
      <c r="C3" s="22" t="s">
        <v>84</v>
      </c>
      <c r="D3" s="13" t="s">
        <v>85</v>
      </c>
      <c r="E3" s="13" t="s">
        <v>5</v>
      </c>
      <c r="F3" s="13" t="s">
        <v>547</v>
      </c>
      <c r="G3" s="35" t="s">
        <v>548</v>
      </c>
    </row>
    <row r="4" spans="1:7" s="38" customFormat="1" ht="5.0999999999999996" customHeight="1">
      <c r="A4" s="101"/>
      <c r="B4" s="61"/>
      <c r="C4" s="61"/>
      <c r="D4" s="61"/>
      <c r="E4" s="61"/>
      <c r="F4" s="61"/>
      <c r="G4" s="61"/>
    </row>
    <row r="5" spans="1:7" s="38" customFormat="1">
      <c r="A5" s="102" t="s">
        <v>549</v>
      </c>
      <c r="B5" s="66"/>
      <c r="C5" s="66"/>
      <c r="D5" s="66"/>
      <c r="E5" s="66"/>
      <c r="F5" s="66"/>
      <c r="G5" s="66"/>
    </row>
    <row r="6" spans="1:7" s="38" customFormat="1">
      <c r="A6" s="103" t="s">
        <v>550</v>
      </c>
      <c r="B6" s="128">
        <v>0</v>
      </c>
      <c r="C6" s="128">
        <v>0</v>
      </c>
      <c r="D6" s="128">
        <f>B6+C6</f>
        <v>0</v>
      </c>
      <c r="E6" s="128">
        <v>0</v>
      </c>
      <c r="F6" s="128">
        <v>0</v>
      </c>
      <c r="G6" s="128">
        <f>F6-B6</f>
        <v>0</v>
      </c>
    </row>
    <row r="7" spans="1:7" s="38" customFormat="1">
      <c r="A7" s="103" t="s">
        <v>551</v>
      </c>
      <c r="B7" s="128">
        <v>0</v>
      </c>
      <c r="C7" s="128">
        <v>0</v>
      </c>
      <c r="D7" s="128">
        <f t="shared" ref="D7:D36" si="0">B7+C7</f>
        <v>0</v>
      </c>
      <c r="E7" s="128">
        <v>0</v>
      </c>
      <c r="F7" s="128">
        <v>0</v>
      </c>
      <c r="G7" s="128">
        <f t="shared" ref="G7:G12" si="1">F7-B7</f>
        <v>0</v>
      </c>
    </row>
    <row r="8" spans="1:7" s="38" customFormat="1">
      <c r="A8" s="103" t="s">
        <v>552</v>
      </c>
      <c r="B8" s="128">
        <v>0</v>
      </c>
      <c r="C8" s="128">
        <v>0</v>
      </c>
      <c r="D8" s="128">
        <f t="shared" si="0"/>
        <v>0</v>
      </c>
      <c r="E8" s="128">
        <v>0</v>
      </c>
      <c r="F8" s="128">
        <v>0</v>
      </c>
      <c r="G8" s="128">
        <f t="shared" si="1"/>
        <v>0</v>
      </c>
    </row>
    <row r="9" spans="1:7" s="38" customFormat="1">
      <c r="A9" s="103" t="s">
        <v>553</v>
      </c>
      <c r="B9" s="128">
        <v>0</v>
      </c>
      <c r="C9" s="128">
        <v>0</v>
      </c>
      <c r="D9" s="128">
        <f t="shared" si="0"/>
        <v>0</v>
      </c>
      <c r="E9" s="128">
        <v>0</v>
      </c>
      <c r="F9" s="128">
        <v>0</v>
      </c>
      <c r="G9" s="128">
        <f t="shared" si="1"/>
        <v>0</v>
      </c>
    </row>
    <row r="10" spans="1:7" s="38" customFormat="1">
      <c r="A10" s="103" t="s">
        <v>554</v>
      </c>
      <c r="B10" s="128">
        <v>0</v>
      </c>
      <c r="C10" s="128">
        <v>0</v>
      </c>
      <c r="D10" s="128">
        <f t="shared" si="0"/>
        <v>0</v>
      </c>
      <c r="E10" s="128">
        <v>0</v>
      </c>
      <c r="F10" s="128">
        <v>0</v>
      </c>
      <c r="G10" s="128">
        <f t="shared" si="1"/>
        <v>0</v>
      </c>
    </row>
    <row r="11" spans="1:7" s="38" customFormat="1">
      <c r="A11" s="103" t="s">
        <v>555</v>
      </c>
      <c r="B11" s="128">
        <v>0</v>
      </c>
      <c r="C11" s="128">
        <v>0</v>
      </c>
      <c r="D11" s="128">
        <f t="shared" si="0"/>
        <v>0</v>
      </c>
      <c r="E11" s="128">
        <v>0</v>
      </c>
      <c r="F11" s="128">
        <v>0</v>
      </c>
      <c r="G11" s="128">
        <f t="shared" si="1"/>
        <v>0</v>
      </c>
    </row>
    <row r="12" spans="1:7" s="38" customFormat="1">
      <c r="A12" s="103" t="s">
        <v>556</v>
      </c>
      <c r="B12" s="128">
        <v>444000</v>
      </c>
      <c r="C12" s="128">
        <v>3898913.38</v>
      </c>
      <c r="D12" s="128">
        <v>4342913.38</v>
      </c>
      <c r="E12" s="128">
        <v>3577929.64</v>
      </c>
      <c r="F12" s="128">
        <v>3560563.56</v>
      </c>
      <c r="G12" s="128">
        <f t="shared" si="1"/>
        <v>3116563.56</v>
      </c>
    </row>
    <row r="13" spans="1:7" s="38" customFormat="1">
      <c r="A13" s="103" t="s">
        <v>557</v>
      </c>
      <c r="B13" s="128">
        <f>SUM(B14:B24)</f>
        <v>0</v>
      </c>
      <c r="C13" s="128">
        <f t="shared" ref="C13:G13" si="2">SUM(C14:C24)</f>
        <v>47629.82</v>
      </c>
      <c r="D13" s="128">
        <f t="shared" si="2"/>
        <v>47629.82</v>
      </c>
      <c r="E13" s="128">
        <f t="shared" si="2"/>
        <v>47629.82</v>
      </c>
      <c r="F13" s="128">
        <f t="shared" si="2"/>
        <v>47629.82</v>
      </c>
      <c r="G13" s="128">
        <f t="shared" si="2"/>
        <v>47629.82</v>
      </c>
    </row>
    <row r="14" spans="1:7" s="38" customFormat="1">
      <c r="A14" s="104" t="s">
        <v>558</v>
      </c>
      <c r="B14" s="128">
        <v>0</v>
      </c>
      <c r="C14" s="128">
        <v>47629.82</v>
      </c>
      <c r="D14" s="128">
        <v>47629.82</v>
      </c>
      <c r="E14" s="128">
        <v>47629.82</v>
      </c>
      <c r="F14" s="128">
        <v>47629.82</v>
      </c>
      <c r="G14" s="128">
        <f t="shared" ref="G14:G24" si="3">F14-B14</f>
        <v>47629.82</v>
      </c>
    </row>
    <row r="15" spans="1:7" s="38" customFormat="1">
      <c r="A15" s="104" t="s">
        <v>559</v>
      </c>
      <c r="B15" s="128">
        <v>0</v>
      </c>
      <c r="C15" s="128">
        <v>0</v>
      </c>
      <c r="D15" s="128">
        <f t="shared" si="0"/>
        <v>0</v>
      </c>
      <c r="E15" s="128">
        <v>0</v>
      </c>
      <c r="F15" s="128">
        <v>0</v>
      </c>
      <c r="G15" s="128">
        <f t="shared" si="3"/>
        <v>0</v>
      </c>
    </row>
    <row r="16" spans="1:7" s="38" customFormat="1">
      <c r="A16" s="104" t="s">
        <v>560</v>
      </c>
      <c r="B16" s="128">
        <v>0</v>
      </c>
      <c r="C16" s="128">
        <v>0</v>
      </c>
      <c r="D16" s="128">
        <f t="shared" si="0"/>
        <v>0</v>
      </c>
      <c r="E16" s="128">
        <v>0</v>
      </c>
      <c r="F16" s="128">
        <v>0</v>
      </c>
      <c r="G16" s="128">
        <f t="shared" si="3"/>
        <v>0</v>
      </c>
    </row>
    <row r="17" spans="1:7" s="38" customFormat="1">
      <c r="A17" s="104" t="s">
        <v>561</v>
      </c>
      <c r="B17" s="128">
        <v>0</v>
      </c>
      <c r="C17" s="128">
        <v>0</v>
      </c>
      <c r="D17" s="128">
        <f t="shared" si="0"/>
        <v>0</v>
      </c>
      <c r="E17" s="128">
        <v>0</v>
      </c>
      <c r="F17" s="128">
        <v>0</v>
      </c>
      <c r="G17" s="128">
        <f t="shared" si="3"/>
        <v>0</v>
      </c>
    </row>
    <row r="18" spans="1:7" s="38" customFormat="1">
      <c r="A18" s="104" t="s">
        <v>562</v>
      </c>
      <c r="B18" s="128">
        <v>0</v>
      </c>
      <c r="C18" s="128">
        <v>0</v>
      </c>
      <c r="D18" s="128">
        <f t="shared" si="0"/>
        <v>0</v>
      </c>
      <c r="E18" s="128">
        <v>0</v>
      </c>
      <c r="F18" s="128">
        <v>0</v>
      </c>
      <c r="G18" s="128">
        <f t="shared" si="3"/>
        <v>0</v>
      </c>
    </row>
    <row r="19" spans="1:7" s="38" customFormat="1">
      <c r="A19" s="104" t="s">
        <v>563</v>
      </c>
      <c r="B19" s="128">
        <v>0</v>
      </c>
      <c r="C19" s="128">
        <v>0</v>
      </c>
      <c r="D19" s="128">
        <f t="shared" si="0"/>
        <v>0</v>
      </c>
      <c r="E19" s="128">
        <v>0</v>
      </c>
      <c r="F19" s="128">
        <v>0</v>
      </c>
      <c r="G19" s="128">
        <f t="shared" si="3"/>
        <v>0</v>
      </c>
    </row>
    <row r="20" spans="1:7" s="38" customFormat="1">
      <c r="A20" s="104" t="s">
        <v>564</v>
      </c>
      <c r="B20" s="128">
        <v>0</v>
      </c>
      <c r="C20" s="128">
        <v>0</v>
      </c>
      <c r="D20" s="128">
        <f t="shared" si="0"/>
        <v>0</v>
      </c>
      <c r="E20" s="128">
        <v>0</v>
      </c>
      <c r="F20" s="128">
        <v>0</v>
      </c>
      <c r="G20" s="128">
        <f t="shared" si="3"/>
        <v>0</v>
      </c>
    </row>
    <row r="21" spans="1:7" s="38" customFormat="1">
      <c r="A21" s="104" t="s">
        <v>565</v>
      </c>
      <c r="B21" s="128">
        <v>0</v>
      </c>
      <c r="C21" s="128">
        <v>0</v>
      </c>
      <c r="D21" s="128">
        <f t="shared" si="0"/>
        <v>0</v>
      </c>
      <c r="E21" s="128">
        <v>0</v>
      </c>
      <c r="F21" s="128">
        <v>0</v>
      </c>
      <c r="G21" s="128">
        <f t="shared" si="3"/>
        <v>0</v>
      </c>
    </row>
    <row r="22" spans="1:7" s="38" customFormat="1">
      <c r="A22" s="104" t="s">
        <v>566</v>
      </c>
      <c r="B22" s="128">
        <v>0</v>
      </c>
      <c r="C22" s="128">
        <v>0</v>
      </c>
      <c r="D22" s="128">
        <f t="shared" si="0"/>
        <v>0</v>
      </c>
      <c r="E22" s="128">
        <v>0</v>
      </c>
      <c r="F22" s="128">
        <v>0</v>
      </c>
      <c r="G22" s="128">
        <f t="shared" si="3"/>
        <v>0</v>
      </c>
    </row>
    <row r="23" spans="1:7" s="38" customFormat="1">
      <c r="A23" s="104" t="s">
        <v>567</v>
      </c>
      <c r="B23" s="128">
        <v>0</v>
      </c>
      <c r="C23" s="128">
        <v>0</v>
      </c>
      <c r="D23" s="128">
        <f t="shared" si="0"/>
        <v>0</v>
      </c>
      <c r="E23" s="128">
        <v>0</v>
      </c>
      <c r="F23" s="128">
        <v>0</v>
      </c>
      <c r="G23" s="128">
        <f t="shared" si="3"/>
        <v>0</v>
      </c>
    </row>
    <row r="24" spans="1:7" s="38" customFormat="1">
      <c r="A24" s="104" t="s">
        <v>568</v>
      </c>
      <c r="B24" s="128">
        <v>0</v>
      </c>
      <c r="C24" s="128">
        <v>0</v>
      </c>
      <c r="D24" s="128">
        <f t="shared" si="0"/>
        <v>0</v>
      </c>
      <c r="E24" s="128">
        <v>0</v>
      </c>
      <c r="F24" s="128">
        <v>0</v>
      </c>
      <c r="G24" s="128">
        <f t="shared" si="3"/>
        <v>0</v>
      </c>
    </row>
    <row r="25" spans="1:7" s="38" customFormat="1">
      <c r="A25" s="103" t="s">
        <v>569</v>
      </c>
      <c r="B25" s="128">
        <f>SUM(B26:B30)</f>
        <v>0</v>
      </c>
      <c r="C25" s="128">
        <f t="shared" ref="C25:G25" si="4">SUM(C26:C30)</f>
        <v>0</v>
      </c>
      <c r="D25" s="128">
        <f t="shared" si="4"/>
        <v>0</v>
      </c>
      <c r="E25" s="128">
        <f t="shared" si="4"/>
        <v>0</v>
      </c>
      <c r="F25" s="128">
        <f t="shared" si="4"/>
        <v>0</v>
      </c>
      <c r="G25" s="128">
        <f t="shared" si="4"/>
        <v>0</v>
      </c>
    </row>
    <row r="26" spans="1:7" s="38" customFormat="1">
      <c r="A26" s="104" t="s">
        <v>570</v>
      </c>
      <c r="B26" s="128">
        <v>0</v>
      </c>
      <c r="C26" s="128">
        <v>0</v>
      </c>
      <c r="D26" s="128">
        <f t="shared" si="0"/>
        <v>0</v>
      </c>
      <c r="E26" s="128">
        <v>0</v>
      </c>
      <c r="F26" s="128">
        <v>0</v>
      </c>
      <c r="G26" s="128">
        <f t="shared" ref="G26:G31" si="5">F26-B26</f>
        <v>0</v>
      </c>
    </row>
    <row r="27" spans="1:7" s="38" customFormat="1">
      <c r="A27" s="104" t="s">
        <v>571</v>
      </c>
      <c r="B27" s="128">
        <v>0</v>
      </c>
      <c r="C27" s="128">
        <v>0</v>
      </c>
      <c r="D27" s="128">
        <f t="shared" si="0"/>
        <v>0</v>
      </c>
      <c r="E27" s="128">
        <v>0</v>
      </c>
      <c r="F27" s="128">
        <v>0</v>
      </c>
      <c r="G27" s="128">
        <f t="shared" si="5"/>
        <v>0</v>
      </c>
    </row>
    <row r="28" spans="1:7" s="38" customFormat="1">
      <c r="A28" s="104" t="s">
        <v>572</v>
      </c>
      <c r="B28" s="128">
        <v>0</v>
      </c>
      <c r="C28" s="128">
        <v>0</v>
      </c>
      <c r="D28" s="128">
        <f t="shared" si="0"/>
        <v>0</v>
      </c>
      <c r="E28" s="128">
        <v>0</v>
      </c>
      <c r="F28" s="128">
        <v>0</v>
      </c>
      <c r="G28" s="128">
        <f t="shared" si="5"/>
        <v>0</v>
      </c>
    </row>
    <row r="29" spans="1:7" s="38" customFormat="1">
      <c r="A29" s="104" t="s">
        <v>573</v>
      </c>
      <c r="B29" s="128">
        <v>0</v>
      </c>
      <c r="C29" s="128">
        <v>0</v>
      </c>
      <c r="D29" s="128">
        <f t="shared" si="0"/>
        <v>0</v>
      </c>
      <c r="E29" s="128">
        <v>0</v>
      </c>
      <c r="F29" s="128">
        <v>0</v>
      </c>
      <c r="G29" s="128">
        <f t="shared" si="5"/>
        <v>0</v>
      </c>
    </row>
    <row r="30" spans="1:7" s="38" customFormat="1">
      <c r="A30" s="104" t="s">
        <v>574</v>
      </c>
      <c r="B30" s="128">
        <v>0</v>
      </c>
      <c r="C30" s="128">
        <v>0</v>
      </c>
      <c r="D30" s="128">
        <f t="shared" si="0"/>
        <v>0</v>
      </c>
      <c r="E30" s="128">
        <v>0</v>
      </c>
      <c r="F30" s="128">
        <v>0</v>
      </c>
      <c r="G30" s="128">
        <f t="shared" si="5"/>
        <v>0</v>
      </c>
    </row>
    <row r="31" spans="1:7" s="38" customFormat="1">
      <c r="A31" s="103" t="s">
        <v>575</v>
      </c>
      <c r="B31" s="128">
        <v>74927079.319999993</v>
      </c>
      <c r="C31" s="128">
        <v>58598883.729999997</v>
      </c>
      <c r="D31" s="128">
        <v>133525963.05</v>
      </c>
      <c r="E31" s="128">
        <v>90849553.549999997</v>
      </c>
      <c r="F31" s="128">
        <v>90849553.549999997</v>
      </c>
      <c r="G31" s="128">
        <f t="shared" si="5"/>
        <v>15922474.230000004</v>
      </c>
    </row>
    <row r="32" spans="1:7" s="38" customFormat="1">
      <c r="A32" s="103" t="s">
        <v>576</v>
      </c>
      <c r="B32" s="128">
        <f>SUM(B33)</f>
        <v>0</v>
      </c>
      <c r="C32" s="128">
        <f t="shared" ref="C32:G32" si="6">SUM(C33)</f>
        <v>0</v>
      </c>
      <c r="D32" s="128">
        <f t="shared" si="6"/>
        <v>0</v>
      </c>
      <c r="E32" s="128">
        <f t="shared" si="6"/>
        <v>0</v>
      </c>
      <c r="F32" s="128">
        <f t="shared" si="6"/>
        <v>0</v>
      </c>
      <c r="G32" s="128">
        <f t="shared" si="6"/>
        <v>0</v>
      </c>
    </row>
    <row r="33" spans="1:7" s="38" customFormat="1">
      <c r="A33" s="104" t="s">
        <v>577</v>
      </c>
      <c r="B33" s="128">
        <v>0</v>
      </c>
      <c r="C33" s="128">
        <v>0</v>
      </c>
      <c r="D33" s="128">
        <f t="shared" si="0"/>
        <v>0</v>
      </c>
      <c r="E33" s="128">
        <v>0</v>
      </c>
      <c r="F33" s="128">
        <v>0</v>
      </c>
      <c r="G33" s="128">
        <f>F33-B33</f>
        <v>0</v>
      </c>
    </row>
    <row r="34" spans="1:7" s="38" customFormat="1">
      <c r="A34" s="103" t="s">
        <v>578</v>
      </c>
      <c r="B34" s="128">
        <f>SUM(B35:B36)</f>
        <v>0</v>
      </c>
      <c r="C34" s="128">
        <f t="shared" ref="C34:G34" si="7">SUM(C35:C36)</f>
        <v>0</v>
      </c>
      <c r="D34" s="128">
        <f t="shared" si="7"/>
        <v>0</v>
      </c>
      <c r="E34" s="128">
        <f t="shared" si="7"/>
        <v>0</v>
      </c>
      <c r="F34" s="128">
        <f t="shared" si="7"/>
        <v>0</v>
      </c>
      <c r="G34" s="128">
        <f t="shared" si="7"/>
        <v>0</v>
      </c>
    </row>
    <row r="35" spans="1:7" s="38" customFormat="1">
      <c r="A35" s="104" t="s">
        <v>579</v>
      </c>
      <c r="B35" s="128">
        <v>0</v>
      </c>
      <c r="C35" s="128">
        <v>0</v>
      </c>
      <c r="D35" s="128">
        <f t="shared" si="0"/>
        <v>0</v>
      </c>
      <c r="E35" s="128">
        <v>0</v>
      </c>
      <c r="F35" s="128">
        <v>0</v>
      </c>
      <c r="G35" s="128">
        <f t="shared" ref="G35:G36" si="8">F35-B35</f>
        <v>0</v>
      </c>
    </row>
    <row r="36" spans="1:7" s="38" customFormat="1">
      <c r="A36" s="104" t="s">
        <v>580</v>
      </c>
      <c r="B36" s="128">
        <v>0</v>
      </c>
      <c r="C36" s="128">
        <v>0</v>
      </c>
      <c r="D36" s="128">
        <f t="shared" si="0"/>
        <v>0</v>
      </c>
      <c r="E36" s="128">
        <v>0</v>
      </c>
      <c r="F36" s="128">
        <v>0</v>
      </c>
      <c r="G36" s="128">
        <f t="shared" si="8"/>
        <v>0</v>
      </c>
    </row>
    <row r="37" spans="1:7">
      <c r="A37" s="102" t="s">
        <v>581</v>
      </c>
      <c r="B37" s="137">
        <f t="shared" ref="B37:G37" si="9">SUM(B6:B13)+B25+B31+B32+B34</f>
        <v>75371079.319999993</v>
      </c>
      <c r="C37" s="137">
        <f t="shared" si="9"/>
        <v>62545426.93</v>
      </c>
      <c r="D37" s="137">
        <f t="shared" si="9"/>
        <v>137916506.25</v>
      </c>
      <c r="E37" s="137">
        <f t="shared" si="9"/>
        <v>94475113.00999999</v>
      </c>
      <c r="F37" s="137">
        <f t="shared" si="9"/>
        <v>94457746.929999992</v>
      </c>
      <c r="G37" s="137">
        <f t="shared" si="9"/>
        <v>19086667.610000003</v>
      </c>
    </row>
    <row r="38" spans="1:7">
      <c r="A38" s="102" t="s">
        <v>582</v>
      </c>
      <c r="B38" s="138">
        <v>0</v>
      </c>
      <c r="C38" s="138">
        <v>0</v>
      </c>
      <c r="D38" s="138">
        <v>0</v>
      </c>
      <c r="E38" s="138">
        <v>0</v>
      </c>
      <c r="F38" s="138">
        <v>0</v>
      </c>
      <c r="G38" s="129">
        <f>IF((F37-B37)&lt;0,0,(F37-B37))</f>
        <v>19086667.609999999</v>
      </c>
    </row>
    <row r="39" spans="1:7" s="38" customFormat="1" ht="5.0999999999999996" customHeight="1">
      <c r="A39" s="105"/>
      <c r="B39" s="128"/>
      <c r="C39" s="128"/>
      <c r="D39" s="128"/>
      <c r="E39" s="128"/>
      <c r="F39" s="128"/>
      <c r="G39" s="128"/>
    </row>
    <row r="40" spans="1:7" s="38" customFormat="1">
      <c r="A40" s="102" t="s">
        <v>583</v>
      </c>
      <c r="B40" s="128">
        <v>0</v>
      </c>
      <c r="C40" s="128">
        <v>0</v>
      </c>
      <c r="D40" s="128">
        <v>0</v>
      </c>
      <c r="E40" s="128">
        <v>0</v>
      </c>
      <c r="F40" s="128">
        <v>0</v>
      </c>
      <c r="G40" s="128">
        <v>0</v>
      </c>
    </row>
    <row r="41" spans="1:7" s="38" customFormat="1">
      <c r="A41" s="103" t="s">
        <v>584</v>
      </c>
      <c r="B41" s="128">
        <f>SUM(B42:B49)</f>
        <v>387062138</v>
      </c>
      <c r="C41" s="128">
        <f t="shared" ref="C41:F41" si="10">SUM(C42:C49)</f>
        <v>123897464.09999999</v>
      </c>
      <c r="D41" s="128">
        <f t="shared" si="10"/>
        <v>510959602.10000002</v>
      </c>
      <c r="E41" s="128">
        <f t="shared" si="10"/>
        <v>261868780.56</v>
      </c>
      <c r="F41" s="128">
        <f t="shared" si="10"/>
        <v>229431143.80000001</v>
      </c>
      <c r="G41" s="128">
        <f>SUM(G42:G49)</f>
        <v>-157630994.19999999</v>
      </c>
    </row>
    <row r="42" spans="1:7" s="38" customFormat="1">
      <c r="A42" s="104" t="s">
        <v>585</v>
      </c>
      <c r="B42" s="128">
        <v>0</v>
      </c>
      <c r="C42" s="128">
        <v>536381.17000000004</v>
      </c>
      <c r="D42" s="128">
        <v>536381.17000000004</v>
      </c>
      <c r="E42" s="128">
        <v>536381.17000000004</v>
      </c>
      <c r="F42" s="128">
        <v>536381.17000000004</v>
      </c>
      <c r="G42" s="128">
        <f>F42-B42</f>
        <v>536381.17000000004</v>
      </c>
    </row>
    <row r="43" spans="1:7" s="38" customFormat="1">
      <c r="A43" s="104" t="s">
        <v>586</v>
      </c>
      <c r="B43" s="128">
        <v>0</v>
      </c>
      <c r="C43" s="128">
        <v>0</v>
      </c>
      <c r="D43" s="128">
        <v>0</v>
      </c>
      <c r="E43" s="128">
        <v>0</v>
      </c>
      <c r="F43" s="128">
        <v>0</v>
      </c>
      <c r="G43" s="128">
        <f t="shared" ref="G43:G49" si="11">F43-B43</f>
        <v>0</v>
      </c>
    </row>
    <row r="44" spans="1:7" s="38" customFormat="1">
      <c r="A44" s="104" t="s">
        <v>587</v>
      </c>
      <c r="B44" s="128">
        <v>0</v>
      </c>
      <c r="C44" s="128">
        <v>213534.07</v>
      </c>
      <c r="D44" s="128">
        <v>213534.07</v>
      </c>
      <c r="E44" s="128">
        <v>213534.07</v>
      </c>
      <c r="F44" s="128">
        <v>213534.07</v>
      </c>
      <c r="G44" s="128">
        <f t="shared" si="11"/>
        <v>213534.07</v>
      </c>
    </row>
    <row r="45" spans="1:7" s="38" customFormat="1" ht="22.5">
      <c r="A45" s="106" t="s">
        <v>588</v>
      </c>
      <c r="B45" s="128">
        <v>0</v>
      </c>
      <c r="C45" s="128">
        <v>0</v>
      </c>
      <c r="D45" s="128">
        <v>0</v>
      </c>
      <c r="E45" s="128">
        <v>0</v>
      </c>
      <c r="F45" s="128">
        <v>0</v>
      </c>
      <c r="G45" s="128">
        <f t="shared" si="11"/>
        <v>0</v>
      </c>
    </row>
    <row r="46" spans="1:7" s="38" customFormat="1">
      <c r="A46" s="104" t="s">
        <v>589</v>
      </c>
      <c r="B46" s="128">
        <v>387062138</v>
      </c>
      <c r="C46" s="128">
        <v>122620155.61</v>
      </c>
      <c r="D46" s="128">
        <v>509682293.61000001</v>
      </c>
      <c r="E46" s="128">
        <v>260591472.06999999</v>
      </c>
      <c r="F46" s="128">
        <v>228153835.31</v>
      </c>
      <c r="G46" s="128">
        <f>F46-B46</f>
        <v>-158908302.69</v>
      </c>
    </row>
    <row r="47" spans="1:7" s="38" customFormat="1">
      <c r="A47" s="104" t="s">
        <v>590</v>
      </c>
      <c r="B47" s="128">
        <v>0</v>
      </c>
      <c r="C47" s="128">
        <v>0</v>
      </c>
      <c r="D47" s="128">
        <v>0</v>
      </c>
      <c r="E47" s="128">
        <v>0</v>
      </c>
      <c r="F47" s="128">
        <v>0</v>
      </c>
      <c r="G47" s="128">
        <f t="shared" si="11"/>
        <v>0</v>
      </c>
    </row>
    <row r="48" spans="1:7" s="38" customFormat="1">
      <c r="A48" s="104" t="s">
        <v>591</v>
      </c>
      <c r="B48" s="128">
        <v>0</v>
      </c>
      <c r="C48" s="128">
        <v>0</v>
      </c>
      <c r="D48" s="128">
        <v>0</v>
      </c>
      <c r="E48" s="128">
        <v>0</v>
      </c>
      <c r="F48" s="128">
        <v>0</v>
      </c>
      <c r="G48" s="128">
        <f t="shared" si="11"/>
        <v>0</v>
      </c>
    </row>
    <row r="49" spans="1:7" s="38" customFormat="1">
      <c r="A49" s="104" t="s">
        <v>592</v>
      </c>
      <c r="B49" s="128">
        <v>0</v>
      </c>
      <c r="C49" s="128">
        <v>527393.25</v>
      </c>
      <c r="D49" s="128">
        <v>527393.25</v>
      </c>
      <c r="E49" s="128">
        <v>527393.25</v>
      </c>
      <c r="F49" s="128">
        <v>527393.25</v>
      </c>
      <c r="G49" s="128">
        <f t="shared" si="11"/>
        <v>527393.25</v>
      </c>
    </row>
    <row r="50" spans="1:7" s="38" customFormat="1">
      <c r="A50" s="103" t="s">
        <v>593</v>
      </c>
      <c r="B50" s="128">
        <f>B51+B52+B53+B54</f>
        <v>0</v>
      </c>
      <c r="C50" s="128">
        <f t="shared" ref="C50:F50" si="12">C51+C52+C53+C54</f>
        <v>6163046.5700000003</v>
      </c>
      <c r="D50" s="128">
        <f t="shared" si="12"/>
        <v>6163046.5700000003</v>
      </c>
      <c r="E50" s="128">
        <f t="shared" si="12"/>
        <v>6163046.5700000003</v>
      </c>
      <c r="F50" s="128">
        <f t="shared" si="12"/>
        <v>0.64</v>
      </c>
      <c r="G50" s="128">
        <f t="shared" ref="G50" si="13">SUM(G51:G54)</f>
        <v>0.64</v>
      </c>
    </row>
    <row r="51" spans="1:7" s="38" customFormat="1">
      <c r="A51" s="104" t="s">
        <v>594</v>
      </c>
      <c r="B51" s="128">
        <v>0</v>
      </c>
      <c r="C51" s="128">
        <v>0</v>
      </c>
      <c r="D51" s="128">
        <f t="shared" ref="D51:D53" si="14">B51+C51</f>
        <v>0</v>
      </c>
      <c r="E51" s="128">
        <v>0</v>
      </c>
      <c r="F51" s="128">
        <v>0</v>
      </c>
      <c r="G51" s="128">
        <f t="shared" ref="G51:G53" si="15">F51-B51</f>
        <v>0</v>
      </c>
    </row>
    <row r="52" spans="1:7" s="38" customFormat="1">
      <c r="A52" s="104" t="s">
        <v>595</v>
      </c>
      <c r="B52" s="128">
        <v>0</v>
      </c>
      <c r="C52" s="128">
        <v>0</v>
      </c>
      <c r="D52" s="128">
        <f t="shared" si="14"/>
        <v>0</v>
      </c>
      <c r="E52" s="128">
        <v>0</v>
      </c>
      <c r="F52" s="128">
        <v>0</v>
      </c>
      <c r="G52" s="128">
        <f t="shared" si="15"/>
        <v>0</v>
      </c>
    </row>
    <row r="53" spans="1:7" s="38" customFormat="1">
      <c r="A53" s="104" t="s">
        <v>596</v>
      </c>
      <c r="B53" s="128">
        <v>0</v>
      </c>
      <c r="C53" s="128">
        <v>0</v>
      </c>
      <c r="D53" s="128">
        <f t="shared" si="14"/>
        <v>0</v>
      </c>
      <c r="E53" s="128">
        <v>0</v>
      </c>
      <c r="F53" s="128">
        <v>0</v>
      </c>
      <c r="G53" s="128">
        <f t="shared" si="15"/>
        <v>0</v>
      </c>
    </row>
    <row r="54" spans="1:7" s="38" customFormat="1">
      <c r="A54" s="104" t="s">
        <v>597</v>
      </c>
      <c r="B54" s="128">
        <v>0</v>
      </c>
      <c r="C54" s="128">
        <v>6163046.5700000003</v>
      </c>
      <c r="D54" s="128">
        <v>6163046.5700000003</v>
      </c>
      <c r="E54" s="128">
        <v>6163046.5700000003</v>
      </c>
      <c r="F54" s="128">
        <v>0.64</v>
      </c>
      <c r="G54" s="128">
        <f>F54-B54</f>
        <v>0.64</v>
      </c>
    </row>
    <row r="55" spans="1:7" s="38" customFormat="1">
      <c r="A55" s="103" t="s">
        <v>598</v>
      </c>
      <c r="B55" s="128">
        <v>0</v>
      </c>
      <c r="C55" s="128">
        <v>0</v>
      </c>
      <c r="D55" s="128">
        <v>0</v>
      </c>
      <c r="E55" s="128">
        <v>0</v>
      </c>
      <c r="F55" s="128">
        <v>0</v>
      </c>
      <c r="G55" s="128">
        <f t="shared" ref="G55" si="16">SUM(G56:G57)</f>
        <v>0</v>
      </c>
    </row>
    <row r="56" spans="1:7" s="38" customFormat="1">
      <c r="A56" s="104" t="s">
        <v>599</v>
      </c>
      <c r="B56" s="128">
        <v>0</v>
      </c>
      <c r="C56" s="128">
        <v>0</v>
      </c>
      <c r="D56" s="128">
        <v>0</v>
      </c>
      <c r="E56" s="128">
        <v>0</v>
      </c>
      <c r="F56" s="128">
        <v>0</v>
      </c>
      <c r="G56" s="128">
        <f t="shared" ref="G56:G59" si="17">F56-B56</f>
        <v>0</v>
      </c>
    </row>
    <row r="57" spans="1:7" s="38" customFormat="1">
      <c r="A57" s="104" t="s">
        <v>600</v>
      </c>
      <c r="B57" s="128">
        <v>0</v>
      </c>
      <c r="C57" s="128">
        <v>0</v>
      </c>
      <c r="D57" s="128">
        <v>0</v>
      </c>
      <c r="E57" s="128">
        <v>0</v>
      </c>
      <c r="F57" s="128">
        <v>0</v>
      </c>
      <c r="G57" s="128">
        <f t="shared" si="17"/>
        <v>0</v>
      </c>
    </row>
    <row r="58" spans="1:7" s="38" customFormat="1">
      <c r="A58" s="103" t="s">
        <v>601</v>
      </c>
      <c r="B58" s="128">
        <v>0</v>
      </c>
      <c r="C58" s="128">
        <v>0</v>
      </c>
      <c r="D58" s="128">
        <v>0</v>
      </c>
      <c r="E58" s="128">
        <v>0</v>
      </c>
      <c r="F58" s="128">
        <v>0</v>
      </c>
      <c r="G58" s="128">
        <f t="shared" si="17"/>
        <v>0</v>
      </c>
    </row>
    <row r="59" spans="1:7" s="38" customFormat="1">
      <c r="A59" s="103" t="s">
        <v>602</v>
      </c>
      <c r="B59" s="128">
        <v>0</v>
      </c>
      <c r="C59" s="128">
        <v>0</v>
      </c>
      <c r="D59" s="128">
        <f t="shared" ref="D59" si="18">B59+C59</f>
        <v>0</v>
      </c>
      <c r="E59" s="128">
        <v>0</v>
      </c>
      <c r="F59" s="128">
        <v>0</v>
      </c>
      <c r="G59" s="128">
        <f t="shared" si="17"/>
        <v>0</v>
      </c>
    </row>
    <row r="60" spans="1:7">
      <c r="A60" s="102" t="s">
        <v>603</v>
      </c>
      <c r="B60" s="137">
        <f t="shared" ref="B60:G60" si="19">B41+B50+B55+B58+B59</f>
        <v>387062138</v>
      </c>
      <c r="C60" s="137">
        <f t="shared" si="19"/>
        <v>130060510.66999999</v>
      </c>
      <c r="D60" s="137">
        <f t="shared" si="19"/>
        <v>517122648.67000002</v>
      </c>
      <c r="E60" s="137">
        <f t="shared" si="19"/>
        <v>268031827.13</v>
      </c>
      <c r="F60" s="137">
        <f t="shared" si="19"/>
        <v>229431144.44</v>
      </c>
      <c r="G60" s="137">
        <f t="shared" si="19"/>
        <v>-157630993.56</v>
      </c>
    </row>
    <row r="61" spans="1:7" ht="5.0999999999999996" customHeight="1">
      <c r="A61" s="105"/>
      <c r="B61" s="136"/>
      <c r="C61" s="136"/>
      <c r="D61" s="136"/>
      <c r="E61" s="136"/>
      <c r="F61" s="136"/>
      <c r="G61" s="136"/>
    </row>
    <row r="62" spans="1:7">
      <c r="A62" s="102" t="s">
        <v>604</v>
      </c>
      <c r="B62" s="137">
        <f>SUM(B63)</f>
        <v>0</v>
      </c>
      <c r="C62" s="137">
        <f t="shared" ref="C62:G62" si="20">SUM(C63)</f>
        <v>0</v>
      </c>
      <c r="D62" s="137">
        <f t="shared" si="20"/>
        <v>0</v>
      </c>
      <c r="E62" s="137">
        <f t="shared" si="20"/>
        <v>0</v>
      </c>
      <c r="F62" s="137">
        <f t="shared" si="20"/>
        <v>0</v>
      </c>
      <c r="G62" s="137">
        <f t="shared" si="20"/>
        <v>0</v>
      </c>
    </row>
    <row r="63" spans="1:7">
      <c r="A63" s="103" t="s">
        <v>605</v>
      </c>
      <c r="B63" s="128">
        <v>0</v>
      </c>
      <c r="C63" s="128">
        <v>0</v>
      </c>
      <c r="D63" s="128">
        <f t="shared" ref="D63" si="21">B63+C63</f>
        <v>0</v>
      </c>
      <c r="E63" s="128">
        <v>0</v>
      </c>
      <c r="F63" s="128">
        <v>0</v>
      </c>
      <c r="G63" s="128">
        <f>F63-B63</f>
        <v>0</v>
      </c>
    </row>
    <row r="64" spans="1:7" ht="5.0999999999999996" customHeight="1">
      <c r="A64" s="105"/>
      <c r="B64" s="128"/>
      <c r="C64" s="128"/>
      <c r="D64" s="128"/>
      <c r="E64" s="128"/>
      <c r="F64" s="128"/>
      <c r="G64" s="128"/>
    </row>
    <row r="65" spans="1:14">
      <c r="A65" s="102" t="s">
        <v>606</v>
      </c>
      <c r="B65" s="137">
        <f t="shared" ref="B65:G65" si="22">B37+B60+B62</f>
        <v>462433217.31999999</v>
      </c>
      <c r="C65" s="137">
        <f t="shared" si="22"/>
        <v>192605937.59999999</v>
      </c>
      <c r="D65" s="137">
        <f t="shared" si="22"/>
        <v>655039154.92000008</v>
      </c>
      <c r="E65" s="137">
        <f t="shared" si="22"/>
        <v>362506940.13999999</v>
      </c>
      <c r="F65" s="137">
        <f t="shared" si="22"/>
        <v>323888891.37</v>
      </c>
      <c r="G65" s="137">
        <f t="shared" si="22"/>
        <v>-138544325.94999999</v>
      </c>
    </row>
    <row r="66" spans="1:14" ht="5.0999999999999996" customHeight="1">
      <c r="A66" s="105"/>
      <c r="B66" s="128"/>
      <c r="C66" s="128"/>
      <c r="D66" s="128"/>
      <c r="E66" s="128"/>
      <c r="F66" s="128"/>
      <c r="G66" s="128"/>
    </row>
    <row r="67" spans="1:14">
      <c r="A67" s="102" t="s">
        <v>607</v>
      </c>
      <c r="B67" s="128">
        <v>0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</row>
    <row r="68" spans="1:14">
      <c r="A68" s="103" t="s">
        <v>608</v>
      </c>
      <c r="B68" s="128">
        <v>0</v>
      </c>
      <c r="C68" s="128">
        <v>0</v>
      </c>
      <c r="D68" s="128">
        <f t="shared" ref="D68:D69" si="23">B68+C68</f>
        <v>0</v>
      </c>
      <c r="E68" s="128">
        <v>0</v>
      </c>
      <c r="F68" s="128">
        <v>0</v>
      </c>
      <c r="G68" s="128">
        <f t="shared" ref="G68:G69" si="24">F68-B68</f>
        <v>0</v>
      </c>
    </row>
    <row r="69" spans="1:14">
      <c r="A69" s="103" t="s">
        <v>609</v>
      </c>
      <c r="B69" s="128">
        <v>0</v>
      </c>
      <c r="C69" s="128">
        <v>0</v>
      </c>
      <c r="D69" s="128">
        <f t="shared" si="23"/>
        <v>0</v>
      </c>
      <c r="E69" s="128">
        <v>0</v>
      </c>
      <c r="F69" s="128">
        <v>0</v>
      </c>
      <c r="G69" s="128">
        <f t="shared" si="24"/>
        <v>0</v>
      </c>
    </row>
    <row r="70" spans="1:14">
      <c r="A70" s="107" t="s">
        <v>610</v>
      </c>
      <c r="B70" s="129">
        <f>B68+B69</f>
        <v>0</v>
      </c>
      <c r="C70" s="129">
        <f t="shared" ref="C70:G70" si="25">C68+C69</f>
        <v>0</v>
      </c>
      <c r="D70" s="129">
        <f t="shared" si="25"/>
        <v>0</v>
      </c>
      <c r="E70" s="129">
        <f t="shared" si="25"/>
        <v>0</v>
      </c>
      <c r="F70" s="129">
        <f t="shared" si="25"/>
        <v>0</v>
      </c>
      <c r="G70" s="129">
        <f t="shared" si="25"/>
        <v>0</v>
      </c>
    </row>
    <row r="71" spans="1:14" ht="5.0999999999999996" customHeight="1">
      <c r="A71" s="108"/>
      <c r="B71" s="139"/>
      <c r="C71" s="139"/>
      <c r="D71" s="139"/>
      <c r="E71" s="139"/>
      <c r="F71" s="139"/>
      <c r="G71" s="139"/>
    </row>
    <row r="72" spans="1:14" s="53" customFormat="1" ht="12.75">
      <c r="A72" s="50" t="s">
        <v>611</v>
      </c>
      <c r="B72" s="51"/>
      <c r="C72" s="51"/>
      <c r="D72" s="51"/>
      <c r="E72" s="51"/>
      <c r="F72" s="51"/>
      <c r="G72" s="51"/>
      <c r="H72" s="52"/>
      <c r="I72" s="52"/>
      <c r="J72" s="52"/>
      <c r="K72" s="52"/>
      <c r="L72" s="52"/>
      <c r="M72" s="52"/>
      <c r="N72" s="52"/>
    </row>
    <row r="73" spans="1:14" s="53" customFormat="1" ht="12.75">
      <c r="A73" s="52"/>
      <c r="B73" s="51"/>
      <c r="C73" s="51"/>
      <c r="D73" s="51"/>
      <c r="E73" s="51"/>
      <c r="F73" s="51"/>
      <c r="G73" s="51"/>
      <c r="H73" s="52"/>
      <c r="I73" s="52"/>
      <c r="J73" s="52"/>
      <c r="K73" s="52"/>
      <c r="L73" s="52"/>
      <c r="M73" s="52"/>
      <c r="N73" s="52"/>
    </row>
    <row r="74" spans="1:14" s="53" customFormat="1" ht="78.75" customHeight="1">
      <c r="A74" s="54" t="s">
        <v>612</v>
      </c>
      <c r="B74" s="51"/>
      <c r="C74" s="51"/>
      <c r="D74" s="55" t="s">
        <v>612</v>
      </c>
      <c r="E74" s="51"/>
      <c r="F74" s="51"/>
      <c r="G74" s="51"/>
      <c r="H74" s="52"/>
      <c r="I74" s="52"/>
      <c r="J74" s="52"/>
      <c r="K74" s="52"/>
      <c r="L74" s="52"/>
      <c r="M74" s="52"/>
      <c r="N74" s="52"/>
    </row>
    <row r="75" spans="1:14" s="53" customFormat="1" ht="12.75">
      <c r="A75" s="41" t="s">
        <v>613</v>
      </c>
      <c r="B75" s="51"/>
      <c r="C75" s="51"/>
      <c r="D75" s="42" t="s">
        <v>617</v>
      </c>
      <c r="E75" s="51"/>
      <c r="F75" s="51"/>
      <c r="G75" s="51"/>
      <c r="H75" s="52"/>
      <c r="I75" s="52"/>
      <c r="J75" s="52"/>
      <c r="K75" s="52"/>
      <c r="L75" s="52"/>
      <c r="M75" s="52"/>
      <c r="N75" s="52"/>
    </row>
    <row r="76" spans="1:14" s="53" customFormat="1" ht="12.75">
      <c r="A76" s="43" t="s">
        <v>615</v>
      </c>
      <c r="B76" s="51"/>
      <c r="C76" s="51"/>
      <c r="D76" s="49" t="s">
        <v>616</v>
      </c>
      <c r="E76" s="51"/>
      <c r="F76" s="51"/>
      <c r="G76" s="51"/>
      <c r="H76" s="52"/>
      <c r="I76" s="52"/>
      <c r="J76" s="52"/>
      <c r="K76" s="52"/>
      <c r="L76" s="52"/>
      <c r="M76" s="52"/>
      <c r="N76" s="52"/>
    </row>
    <row r="77" spans="1:14" s="38" customFormat="1"/>
    <row r="78" spans="1:14" s="38" customFormat="1"/>
  </sheetData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  <ignoredErrors>
    <ignoredError sqref="G13 D34 G32:G34 G50 G55" formula="1"/>
    <ignoredError sqref="B25:C25 E25:F25" formulaRange="1"/>
    <ignoredError sqref="D25 G25" formula="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5"/>
  <sheetViews>
    <sheetView workbookViewId="0">
      <selection activeCell="A78" sqref="A78:H163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" width="12" style="56"/>
    <col min="17" max="16384" width="12" style="1"/>
  </cols>
  <sheetData>
    <row r="1" spans="1:8" ht="45.95" customHeight="1">
      <c r="A1" s="177" t="s">
        <v>624</v>
      </c>
      <c r="B1" s="179"/>
      <c r="C1" s="179"/>
      <c r="D1" s="179"/>
      <c r="E1" s="179"/>
      <c r="F1" s="179"/>
      <c r="G1" s="179"/>
      <c r="H1" s="180"/>
    </row>
    <row r="2" spans="1:8">
      <c r="A2" s="177"/>
      <c r="B2" s="178"/>
      <c r="C2" s="176" t="s">
        <v>0</v>
      </c>
      <c r="D2" s="176"/>
      <c r="E2" s="176"/>
      <c r="F2" s="176"/>
      <c r="G2" s="176"/>
      <c r="H2" s="2"/>
    </row>
    <row r="3" spans="1:8" ht="22.5">
      <c r="A3" s="181" t="s">
        <v>1</v>
      </c>
      <c r="B3" s="182"/>
      <c r="C3" s="144" t="s">
        <v>2</v>
      </c>
      <c r="D3" s="4" t="s">
        <v>3</v>
      </c>
      <c r="E3" s="144" t="s">
        <v>4</v>
      </c>
      <c r="F3" s="144" t="s">
        <v>5</v>
      </c>
      <c r="G3" s="144" t="s">
        <v>6</v>
      </c>
      <c r="H3" s="3" t="s">
        <v>7</v>
      </c>
    </row>
    <row r="4" spans="1:8" s="56" customFormat="1">
      <c r="A4" s="183" t="s">
        <v>8</v>
      </c>
      <c r="B4" s="184"/>
      <c r="C4" s="140">
        <f>C5+C13+C23+C33+C43+C53+C57+C66+C70</f>
        <v>75371079.319999993</v>
      </c>
      <c r="D4" s="140">
        <f t="shared" ref="D4:H4" si="0">D5+D13+D23+D33+D43+D53+D57+D66+D70</f>
        <v>62545426.93</v>
      </c>
      <c r="E4" s="140">
        <f t="shared" si="0"/>
        <v>137916506.25</v>
      </c>
      <c r="F4" s="140">
        <f t="shared" si="0"/>
        <v>69741271.879999995</v>
      </c>
      <c r="G4" s="140">
        <f t="shared" si="0"/>
        <v>68456582.849999994</v>
      </c>
      <c r="H4" s="140">
        <f t="shared" si="0"/>
        <v>68175234.370000005</v>
      </c>
    </row>
    <row r="5" spans="1:8" s="56" customFormat="1">
      <c r="A5" s="185" t="s">
        <v>9</v>
      </c>
      <c r="B5" s="186"/>
      <c r="C5" s="141">
        <f>SUM(C6:C12)</f>
        <v>66338682.019999996</v>
      </c>
      <c r="D5" s="141">
        <f t="shared" ref="D5:H5" si="1">SUM(D6:D12)</f>
        <v>16242239.210000001</v>
      </c>
      <c r="E5" s="141">
        <f t="shared" si="1"/>
        <v>82580921.230000004</v>
      </c>
      <c r="F5" s="141">
        <f t="shared" si="1"/>
        <v>35947407.509999998</v>
      </c>
      <c r="G5" s="141">
        <f t="shared" si="1"/>
        <v>35947407.509999998</v>
      </c>
      <c r="H5" s="141">
        <f t="shared" si="1"/>
        <v>46633513.720000006</v>
      </c>
    </row>
    <row r="6" spans="1:8" s="56" customFormat="1">
      <c r="A6" s="109" t="s">
        <v>147</v>
      </c>
      <c r="B6" s="110" t="s">
        <v>10</v>
      </c>
      <c r="C6" s="142">
        <v>9199632</v>
      </c>
      <c r="D6" s="142">
        <v>-4892.2</v>
      </c>
      <c r="E6" s="142">
        <f>C6+D6</f>
        <v>9194739.8000000007</v>
      </c>
      <c r="F6" s="142">
        <v>4464015.25</v>
      </c>
      <c r="G6" s="142">
        <v>4464015.25</v>
      </c>
      <c r="H6" s="142">
        <f>E6-F6</f>
        <v>4730724.5500000007</v>
      </c>
    </row>
    <row r="7" spans="1:8" s="56" customFormat="1">
      <c r="A7" s="109" t="s">
        <v>148</v>
      </c>
      <c r="B7" s="110" t="s">
        <v>11</v>
      </c>
      <c r="C7" s="142">
        <v>28667645.579999998</v>
      </c>
      <c r="D7" s="142">
        <v>14425913.949999999</v>
      </c>
      <c r="E7" s="142">
        <f t="shared" ref="E7:E12" si="2">C7+D7</f>
        <v>43093559.530000001</v>
      </c>
      <c r="F7" s="142">
        <v>18193056.100000001</v>
      </c>
      <c r="G7" s="142">
        <v>18193056.100000001</v>
      </c>
      <c r="H7" s="142">
        <f t="shared" ref="H7:H70" si="3">E7-F7</f>
        <v>24900503.43</v>
      </c>
    </row>
    <row r="8" spans="1:8" s="56" customFormat="1">
      <c r="A8" s="109" t="s">
        <v>149</v>
      </c>
      <c r="B8" s="110" t="s">
        <v>12</v>
      </c>
      <c r="C8" s="142">
        <v>12508712</v>
      </c>
      <c r="D8" s="142">
        <v>40418.449999999997</v>
      </c>
      <c r="E8" s="142">
        <f t="shared" si="2"/>
        <v>12549130.449999999</v>
      </c>
      <c r="F8" s="142">
        <v>4473603.96</v>
      </c>
      <c r="G8" s="142">
        <v>4473603.96</v>
      </c>
      <c r="H8" s="142">
        <f t="shared" si="3"/>
        <v>8075526.4899999993</v>
      </c>
    </row>
    <row r="9" spans="1:8" s="56" customFormat="1">
      <c r="A9" s="109" t="s">
        <v>150</v>
      </c>
      <c r="B9" s="110" t="s">
        <v>13</v>
      </c>
      <c r="C9" s="142">
        <v>5875822.4400000004</v>
      </c>
      <c r="D9" s="142">
        <v>-18460.86</v>
      </c>
      <c r="E9" s="142">
        <f t="shared" si="2"/>
        <v>5857361.5800000001</v>
      </c>
      <c r="F9" s="142">
        <v>2652802.88</v>
      </c>
      <c r="G9" s="142">
        <v>2652802.88</v>
      </c>
      <c r="H9" s="142">
        <f t="shared" si="3"/>
        <v>3204558.7</v>
      </c>
    </row>
    <row r="10" spans="1:8" s="56" customFormat="1">
      <c r="A10" s="109" t="s">
        <v>151</v>
      </c>
      <c r="B10" s="110" t="s">
        <v>14</v>
      </c>
      <c r="C10" s="142">
        <v>10078813</v>
      </c>
      <c r="D10" s="142">
        <v>1799104.87</v>
      </c>
      <c r="E10" s="142">
        <f t="shared" si="2"/>
        <v>11877917.870000001</v>
      </c>
      <c r="F10" s="142">
        <v>6159248</v>
      </c>
      <c r="G10" s="142">
        <v>6159248</v>
      </c>
      <c r="H10" s="142">
        <f t="shared" si="3"/>
        <v>5718669.870000001</v>
      </c>
    </row>
    <row r="11" spans="1:8" s="56" customFormat="1">
      <c r="A11" s="109" t="s">
        <v>152</v>
      </c>
      <c r="B11" s="110" t="s">
        <v>15</v>
      </c>
      <c r="C11" s="142">
        <v>0</v>
      </c>
      <c r="D11" s="142">
        <v>0</v>
      </c>
      <c r="E11" s="142">
        <f t="shared" si="2"/>
        <v>0</v>
      </c>
      <c r="F11" s="142">
        <v>0</v>
      </c>
      <c r="G11" s="142">
        <v>0</v>
      </c>
      <c r="H11" s="142">
        <f t="shared" si="3"/>
        <v>0</v>
      </c>
    </row>
    <row r="12" spans="1:8" s="56" customFormat="1">
      <c r="A12" s="109" t="s">
        <v>153</v>
      </c>
      <c r="B12" s="110" t="s">
        <v>16</v>
      </c>
      <c r="C12" s="142">
        <v>8057</v>
      </c>
      <c r="D12" s="142">
        <v>155</v>
      </c>
      <c r="E12" s="142">
        <f t="shared" si="2"/>
        <v>8212</v>
      </c>
      <c r="F12" s="142">
        <v>4681.32</v>
      </c>
      <c r="G12" s="142">
        <v>4681.32</v>
      </c>
      <c r="H12" s="142">
        <f t="shared" si="3"/>
        <v>3530.6800000000003</v>
      </c>
    </row>
    <row r="13" spans="1:8" s="56" customFormat="1">
      <c r="A13" s="185" t="s">
        <v>17</v>
      </c>
      <c r="B13" s="186"/>
      <c r="C13" s="141">
        <f>SUM(C14:C22)</f>
        <v>3076528.81</v>
      </c>
      <c r="D13" s="141">
        <f t="shared" ref="D13:G13" si="4">SUM(D14:D22)</f>
        <v>-26790.050000000007</v>
      </c>
      <c r="E13" s="141">
        <f t="shared" si="4"/>
        <v>3049738.7600000002</v>
      </c>
      <c r="F13" s="141">
        <f t="shared" si="4"/>
        <v>1795931.6400000001</v>
      </c>
      <c r="G13" s="141">
        <f t="shared" si="4"/>
        <v>1788950.04</v>
      </c>
      <c r="H13" s="141">
        <f t="shared" si="3"/>
        <v>1253807.1200000001</v>
      </c>
    </row>
    <row r="14" spans="1:8" s="56" customFormat="1">
      <c r="A14" s="109" t="s">
        <v>154</v>
      </c>
      <c r="B14" s="110" t="s">
        <v>18</v>
      </c>
      <c r="C14" s="142">
        <v>349920.45</v>
      </c>
      <c r="D14" s="142">
        <v>3470.59</v>
      </c>
      <c r="E14" s="142">
        <f t="shared" ref="E14:E22" si="5">C14+D14</f>
        <v>353391.04000000004</v>
      </c>
      <c r="F14" s="142">
        <v>198255.21</v>
      </c>
      <c r="G14" s="142">
        <v>191863.61</v>
      </c>
      <c r="H14" s="142">
        <f t="shared" si="3"/>
        <v>155135.83000000005</v>
      </c>
    </row>
    <row r="15" spans="1:8" s="56" customFormat="1">
      <c r="A15" s="109" t="s">
        <v>155</v>
      </c>
      <c r="B15" s="110" t="s">
        <v>19</v>
      </c>
      <c r="C15" s="142">
        <v>60932.59</v>
      </c>
      <c r="D15" s="142">
        <v>11159.33</v>
      </c>
      <c r="E15" s="142">
        <f t="shared" si="5"/>
        <v>72091.92</v>
      </c>
      <c r="F15" s="142">
        <v>58125.01</v>
      </c>
      <c r="G15" s="142">
        <v>58125.01</v>
      </c>
      <c r="H15" s="142">
        <f t="shared" si="3"/>
        <v>13966.909999999996</v>
      </c>
    </row>
    <row r="16" spans="1:8" s="56" customFormat="1">
      <c r="A16" s="109" t="s">
        <v>156</v>
      </c>
      <c r="B16" s="110" t="s">
        <v>20</v>
      </c>
      <c r="C16" s="142">
        <v>0</v>
      </c>
      <c r="D16" s="142">
        <v>0</v>
      </c>
      <c r="E16" s="142">
        <f t="shared" si="5"/>
        <v>0</v>
      </c>
      <c r="F16" s="142">
        <v>0</v>
      </c>
      <c r="G16" s="142">
        <v>0</v>
      </c>
      <c r="H16" s="142">
        <f t="shared" si="3"/>
        <v>0</v>
      </c>
    </row>
    <row r="17" spans="1:8" s="56" customFormat="1">
      <c r="A17" s="109" t="s">
        <v>157</v>
      </c>
      <c r="B17" s="110" t="s">
        <v>21</v>
      </c>
      <c r="C17" s="142">
        <v>74275.289999999994</v>
      </c>
      <c r="D17" s="142">
        <v>-43954.41</v>
      </c>
      <c r="E17" s="142">
        <f t="shared" si="5"/>
        <v>30320.87999999999</v>
      </c>
      <c r="F17" s="142">
        <v>13473.88</v>
      </c>
      <c r="G17" s="142">
        <v>13473.88</v>
      </c>
      <c r="H17" s="142">
        <f t="shared" si="3"/>
        <v>16846.999999999993</v>
      </c>
    </row>
    <row r="18" spans="1:8" s="56" customFormat="1">
      <c r="A18" s="109" t="s">
        <v>158</v>
      </c>
      <c r="B18" s="110" t="s">
        <v>22</v>
      </c>
      <c r="C18" s="142">
        <v>25232</v>
      </c>
      <c r="D18" s="142">
        <v>-6981.5</v>
      </c>
      <c r="E18" s="142">
        <f t="shared" si="5"/>
        <v>18250.5</v>
      </c>
      <c r="F18" s="142">
        <v>16041.38</v>
      </c>
      <c r="G18" s="142">
        <v>16041.38</v>
      </c>
      <c r="H18" s="142">
        <f t="shared" si="3"/>
        <v>2209.1200000000008</v>
      </c>
    </row>
    <row r="19" spans="1:8" s="56" customFormat="1">
      <c r="A19" s="109" t="s">
        <v>159</v>
      </c>
      <c r="B19" s="110" t="s">
        <v>23</v>
      </c>
      <c r="C19" s="142">
        <v>2503789.4500000002</v>
      </c>
      <c r="D19" s="142">
        <v>0</v>
      </c>
      <c r="E19" s="142">
        <f t="shared" si="5"/>
        <v>2503789.4500000002</v>
      </c>
      <c r="F19" s="142">
        <v>1483021.04</v>
      </c>
      <c r="G19" s="142">
        <v>1483021.04</v>
      </c>
      <c r="H19" s="142">
        <f t="shared" si="3"/>
        <v>1020768.4100000001</v>
      </c>
    </row>
    <row r="20" spans="1:8" s="56" customFormat="1">
      <c r="A20" s="109" t="s">
        <v>160</v>
      </c>
      <c r="B20" s="110" t="s">
        <v>24</v>
      </c>
      <c r="C20" s="142">
        <v>0</v>
      </c>
      <c r="D20" s="142">
        <v>8600</v>
      </c>
      <c r="E20" s="142">
        <f t="shared" si="5"/>
        <v>8600</v>
      </c>
      <c r="F20" s="142">
        <v>1777.5</v>
      </c>
      <c r="G20" s="142">
        <v>1777.5</v>
      </c>
      <c r="H20" s="142">
        <f t="shared" si="3"/>
        <v>6822.5</v>
      </c>
    </row>
    <row r="21" spans="1:8" s="56" customFormat="1">
      <c r="A21" s="109" t="s">
        <v>161</v>
      </c>
      <c r="B21" s="110" t="s">
        <v>25</v>
      </c>
      <c r="C21" s="142">
        <v>0</v>
      </c>
      <c r="D21" s="142">
        <v>0</v>
      </c>
      <c r="E21" s="142">
        <f t="shared" si="5"/>
        <v>0</v>
      </c>
      <c r="F21" s="142">
        <v>0</v>
      </c>
      <c r="G21" s="142">
        <v>0</v>
      </c>
      <c r="H21" s="142">
        <f t="shared" si="3"/>
        <v>0</v>
      </c>
    </row>
    <row r="22" spans="1:8" s="56" customFormat="1">
      <c r="A22" s="109" t="s">
        <v>162</v>
      </c>
      <c r="B22" s="110" t="s">
        <v>26</v>
      </c>
      <c r="C22" s="142">
        <v>62379.03</v>
      </c>
      <c r="D22" s="142">
        <v>915.94</v>
      </c>
      <c r="E22" s="142">
        <f t="shared" si="5"/>
        <v>63294.97</v>
      </c>
      <c r="F22" s="142">
        <v>25237.62</v>
      </c>
      <c r="G22" s="142">
        <v>24647.62</v>
      </c>
      <c r="H22" s="142">
        <f t="shared" si="3"/>
        <v>38057.350000000006</v>
      </c>
    </row>
    <row r="23" spans="1:8" s="56" customFormat="1">
      <c r="A23" s="185" t="s">
        <v>27</v>
      </c>
      <c r="B23" s="186"/>
      <c r="C23" s="141">
        <f>SUM(C24:C32)</f>
        <v>5408428.4900000002</v>
      </c>
      <c r="D23" s="141">
        <f t="shared" ref="D23:G23" si="6">SUM(D24:D32)</f>
        <v>809064.25</v>
      </c>
      <c r="E23" s="141">
        <f t="shared" si="6"/>
        <v>6217492.7400000002</v>
      </c>
      <c r="F23" s="141">
        <f t="shared" si="6"/>
        <v>3154739.62</v>
      </c>
      <c r="G23" s="141">
        <f t="shared" si="6"/>
        <v>3154010.86</v>
      </c>
      <c r="H23" s="141">
        <f t="shared" si="3"/>
        <v>3062753.12</v>
      </c>
    </row>
    <row r="24" spans="1:8" s="56" customFormat="1">
      <c r="A24" s="109" t="s">
        <v>163</v>
      </c>
      <c r="B24" s="110" t="s">
        <v>28</v>
      </c>
      <c r="C24" s="142">
        <v>1088080.04</v>
      </c>
      <c r="D24" s="142">
        <v>-142265</v>
      </c>
      <c r="E24" s="142">
        <f t="shared" ref="E24:E32" si="7">C24+D24</f>
        <v>945815.04000000004</v>
      </c>
      <c r="F24" s="142">
        <v>479550.7</v>
      </c>
      <c r="G24" s="142">
        <v>479550.7</v>
      </c>
      <c r="H24" s="142">
        <f t="shared" si="3"/>
        <v>466264.34</v>
      </c>
    </row>
    <row r="25" spans="1:8" s="56" customFormat="1">
      <c r="A25" s="109" t="s">
        <v>164</v>
      </c>
      <c r="B25" s="110" t="s">
        <v>29</v>
      </c>
      <c r="C25" s="142">
        <v>30000</v>
      </c>
      <c r="D25" s="142">
        <v>-30000</v>
      </c>
      <c r="E25" s="142">
        <f t="shared" si="7"/>
        <v>0</v>
      </c>
      <c r="F25" s="142">
        <v>0</v>
      </c>
      <c r="G25" s="142">
        <v>0</v>
      </c>
      <c r="H25" s="142">
        <f t="shared" si="3"/>
        <v>0</v>
      </c>
    </row>
    <row r="26" spans="1:8" s="56" customFormat="1">
      <c r="A26" s="109" t="s">
        <v>165</v>
      </c>
      <c r="B26" s="110" t="s">
        <v>30</v>
      </c>
      <c r="C26" s="142">
        <v>1016909.49</v>
      </c>
      <c r="D26" s="142">
        <v>157640</v>
      </c>
      <c r="E26" s="142">
        <f t="shared" si="7"/>
        <v>1174549.49</v>
      </c>
      <c r="F26" s="142">
        <v>690533.11</v>
      </c>
      <c r="G26" s="142">
        <v>690533.11</v>
      </c>
      <c r="H26" s="142">
        <f t="shared" si="3"/>
        <v>484016.38</v>
      </c>
    </row>
    <row r="27" spans="1:8" s="56" customFormat="1">
      <c r="A27" s="109" t="s">
        <v>166</v>
      </c>
      <c r="B27" s="110" t="s">
        <v>31</v>
      </c>
      <c r="C27" s="142">
        <v>666662.35</v>
      </c>
      <c r="D27" s="142">
        <v>39469.699999999997</v>
      </c>
      <c r="E27" s="142">
        <f t="shared" si="7"/>
        <v>706132.04999999993</v>
      </c>
      <c r="F27" s="142">
        <v>29902.58</v>
      </c>
      <c r="G27" s="142">
        <v>29902.58</v>
      </c>
      <c r="H27" s="142">
        <f t="shared" si="3"/>
        <v>676229.47</v>
      </c>
    </row>
    <row r="28" spans="1:8" s="56" customFormat="1">
      <c r="A28" s="109" t="s">
        <v>167</v>
      </c>
      <c r="B28" s="110" t="s">
        <v>32</v>
      </c>
      <c r="C28" s="142">
        <v>1041357.74</v>
      </c>
      <c r="D28" s="142">
        <v>91417.54</v>
      </c>
      <c r="E28" s="142">
        <f t="shared" si="7"/>
        <v>1132775.28</v>
      </c>
      <c r="F28" s="142">
        <v>797936.85</v>
      </c>
      <c r="G28" s="142">
        <v>797208.09</v>
      </c>
      <c r="H28" s="142">
        <f t="shared" si="3"/>
        <v>334838.43000000005</v>
      </c>
    </row>
    <row r="29" spans="1:8" s="56" customFormat="1">
      <c r="A29" s="109" t="s">
        <v>168</v>
      </c>
      <c r="B29" s="110" t="s">
        <v>33</v>
      </c>
      <c r="C29" s="142">
        <v>47700</v>
      </c>
      <c r="D29" s="142">
        <v>272832</v>
      </c>
      <c r="E29" s="142">
        <f t="shared" si="7"/>
        <v>320532</v>
      </c>
      <c r="F29" s="142">
        <v>316477.83</v>
      </c>
      <c r="G29" s="142">
        <v>316477.83</v>
      </c>
      <c r="H29" s="142">
        <f t="shared" si="3"/>
        <v>4054.1699999999837</v>
      </c>
    </row>
    <row r="30" spans="1:8" s="56" customFormat="1">
      <c r="A30" s="109" t="s">
        <v>169</v>
      </c>
      <c r="B30" s="110" t="s">
        <v>34</v>
      </c>
      <c r="C30" s="142">
        <v>126261.39</v>
      </c>
      <c r="D30" s="142">
        <v>0</v>
      </c>
      <c r="E30" s="142">
        <f t="shared" si="7"/>
        <v>126261.39</v>
      </c>
      <c r="F30" s="142">
        <v>34497.589999999997</v>
      </c>
      <c r="G30" s="142">
        <v>34497.589999999997</v>
      </c>
      <c r="H30" s="142">
        <f t="shared" si="3"/>
        <v>91763.8</v>
      </c>
    </row>
    <row r="31" spans="1:8" s="56" customFormat="1">
      <c r="A31" s="109" t="s">
        <v>170</v>
      </c>
      <c r="B31" s="110" t="s">
        <v>35</v>
      </c>
      <c r="C31" s="142">
        <v>167228.5</v>
      </c>
      <c r="D31" s="142">
        <v>-69777.5</v>
      </c>
      <c r="E31" s="142">
        <f t="shared" si="7"/>
        <v>97451</v>
      </c>
      <c r="F31" s="142">
        <v>74143.89</v>
      </c>
      <c r="G31" s="142">
        <v>74143.89</v>
      </c>
      <c r="H31" s="142">
        <f t="shared" si="3"/>
        <v>23307.11</v>
      </c>
    </row>
    <row r="32" spans="1:8" s="56" customFormat="1">
      <c r="A32" s="109" t="s">
        <v>171</v>
      </c>
      <c r="B32" s="110" t="s">
        <v>36</v>
      </c>
      <c r="C32" s="142">
        <v>1224228.98</v>
      </c>
      <c r="D32" s="142">
        <v>489747.51</v>
      </c>
      <c r="E32" s="142">
        <f t="shared" si="7"/>
        <v>1713976.49</v>
      </c>
      <c r="F32" s="142">
        <v>731697.07</v>
      </c>
      <c r="G32" s="142">
        <v>731697.07</v>
      </c>
      <c r="H32" s="142">
        <f t="shared" si="3"/>
        <v>982279.42</v>
      </c>
    </row>
    <row r="33" spans="1:8" s="56" customFormat="1">
      <c r="A33" s="185" t="s">
        <v>37</v>
      </c>
      <c r="B33" s="186"/>
      <c r="C33" s="141">
        <f>SUM(C34:C42)</f>
        <v>103440</v>
      </c>
      <c r="D33" s="141">
        <f t="shared" ref="D33:G33" si="8">SUM(D34:D42)</f>
        <v>0</v>
      </c>
      <c r="E33" s="141">
        <f t="shared" si="8"/>
        <v>103440</v>
      </c>
      <c r="F33" s="141">
        <f t="shared" si="8"/>
        <v>39540.379999999997</v>
      </c>
      <c r="G33" s="141">
        <f t="shared" si="8"/>
        <v>39540.379999999997</v>
      </c>
      <c r="H33" s="141">
        <f t="shared" si="3"/>
        <v>63899.62</v>
      </c>
    </row>
    <row r="34" spans="1:8" s="56" customFormat="1">
      <c r="A34" s="109" t="s">
        <v>172</v>
      </c>
      <c r="B34" s="110" t="s">
        <v>38</v>
      </c>
      <c r="C34" s="142">
        <v>0</v>
      </c>
      <c r="D34" s="142">
        <v>0</v>
      </c>
      <c r="E34" s="142">
        <f t="shared" ref="E34:E42" si="9">C34+D34</f>
        <v>0</v>
      </c>
      <c r="F34" s="142">
        <v>0</v>
      </c>
      <c r="G34" s="142">
        <v>0</v>
      </c>
      <c r="H34" s="142">
        <f t="shared" si="3"/>
        <v>0</v>
      </c>
    </row>
    <row r="35" spans="1:8" s="56" customFormat="1">
      <c r="A35" s="109" t="s">
        <v>173</v>
      </c>
      <c r="B35" s="110" t="s">
        <v>39</v>
      </c>
      <c r="C35" s="142">
        <v>0</v>
      </c>
      <c r="D35" s="142">
        <v>0</v>
      </c>
      <c r="E35" s="142">
        <f t="shared" si="9"/>
        <v>0</v>
      </c>
      <c r="F35" s="142">
        <v>0</v>
      </c>
      <c r="G35" s="142">
        <v>0</v>
      </c>
      <c r="H35" s="142">
        <f t="shared" si="3"/>
        <v>0</v>
      </c>
    </row>
    <row r="36" spans="1:8" s="56" customFormat="1">
      <c r="A36" s="109" t="s">
        <v>174</v>
      </c>
      <c r="B36" s="110" t="s">
        <v>40</v>
      </c>
      <c r="C36" s="142">
        <v>0</v>
      </c>
      <c r="D36" s="142">
        <v>0</v>
      </c>
      <c r="E36" s="142">
        <f t="shared" si="9"/>
        <v>0</v>
      </c>
      <c r="F36" s="142">
        <v>0</v>
      </c>
      <c r="G36" s="142">
        <v>0</v>
      </c>
      <c r="H36" s="142">
        <f t="shared" si="3"/>
        <v>0</v>
      </c>
    </row>
    <row r="37" spans="1:8" s="56" customFormat="1">
      <c r="A37" s="109" t="s">
        <v>175</v>
      </c>
      <c r="B37" s="110" t="s">
        <v>41</v>
      </c>
      <c r="C37" s="142">
        <v>0</v>
      </c>
      <c r="D37" s="142">
        <v>0</v>
      </c>
      <c r="E37" s="142">
        <f t="shared" si="9"/>
        <v>0</v>
      </c>
      <c r="F37" s="142">
        <v>0</v>
      </c>
      <c r="G37" s="142">
        <v>0</v>
      </c>
      <c r="H37" s="142">
        <f t="shared" si="3"/>
        <v>0</v>
      </c>
    </row>
    <row r="38" spans="1:8" s="56" customFormat="1">
      <c r="A38" s="109" t="s">
        <v>176</v>
      </c>
      <c r="B38" s="110" t="s">
        <v>42</v>
      </c>
      <c r="C38" s="142">
        <v>103440</v>
      </c>
      <c r="D38" s="142">
        <v>0</v>
      </c>
      <c r="E38" s="142">
        <f t="shared" si="9"/>
        <v>103440</v>
      </c>
      <c r="F38" s="142">
        <v>39540.379999999997</v>
      </c>
      <c r="G38" s="142">
        <v>39540.379999999997</v>
      </c>
      <c r="H38" s="142">
        <f t="shared" si="3"/>
        <v>63899.62</v>
      </c>
    </row>
    <row r="39" spans="1:8" s="56" customFormat="1">
      <c r="A39" s="109" t="s">
        <v>177</v>
      </c>
      <c r="B39" s="110" t="s">
        <v>43</v>
      </c>
      <c r="C39" s="142">
        <v>0</v>
      </c>
      <c r="D39" s="142">
        <v>0</v>
      </c>
      <c r="E39" s="142">
        <f t="shared" si="9"/>
        <v>0</v>
      </c>
      <c r="F39" s="142">
        <v>0</v>
      </c>
      <c r="G39" s="142">
        <v>0</v>
      </c>
      <c r="H39" s="142">
        <f t="shared" si="3"/>
        <v>0</v>
      </c>
    </row>
    <row r="40" spans="1:8" s="56" customFormat="1">
      <c r="A40" s="111"/>
      <c r="B40" s="110" t="s">
        <v>44</v>
      </c>
      <c r="C40" s="142">
        <v>0</v>
      </c>
      <c r="D40" s="142">
        <v>0</v>
      </c>
      <c r="E40" s="142">
        <f t="shared" si="9"/>
        <v>0</v>
      </c>
      <c r="F40" s="142">
        <v>0</v>
      </c>
      <c r="G40" s="142">
        <v>0</v>
      </c>
      <c r="H40" s="142">
        <f t="shared" si="3"/>
        <v>0</v>
      </c>
    </row>
    <row r="41" spans="1:8" s="56" customFormat="1">
      <c r="A41" s="111"/>
      <c r="B41" s="110" t="s">
        <v>45</v>
      </c>
      <c r="C41" s="142">
        <v>0</v>
      </c>
      <c r="D41" s="142">
        <v>0</v>
      </c>
      <c r="E41" s="142">
        <f t="shared" si="9"/>
        <v>0</v>
      </c>
      <c r="F41" s="142">
        <v>0</v>
      </c>
      <c r="G41" s="142">
        <v>0</v>
      </c>
      <c r="H41" s="142">
        <f t="shared" si="3"/>
        <v>0</v>
      </c>
    </row>
    <row r="42" spans="1:8" s="56" customFormat="1">
      <c r="A42" s="109" t="s">
        <v>178</v>
      </c>
      <c r="B42" s="110" t="s">
        <v>46</v>
      </c>
      <c r="C42" s="142">
        <v>0</v>
      </c>
      <c r="D42" s="142">
        <v>0</v>
      </c>
      <c r="E42" s="142">
        <f t="shared" si="9"/>
        <v>0</v>
      </c>
      <c r="F42" s="142">
        <v>0</v>
      </c>
      <c r="G42" s="142">
        <v>0</v>
      </c>
      <c r="H42" s="142">
        <f t="shared" si="3"/>
        <v>0</v>
      </c>
    </row>
    <row r="43" spans="1:8" s="56" customFormat="1">
      <c r="A43" s="185" t="s">
        <v>47</v>
      </c>
      <c r="B43" s="186"/>
      <c r="C43" s="141">
        <f>SUM(C44:C52)</f>
        <v>0</v>
      </c>
      <c r="D43" s="141">
        <f t="shared" ref="D43:G43" si="10">SUM(D44:D52)</f>
        <v>56420.34</v>
      </c>
      <c r="E43" s="141">
        <f t="shared" si="10"/>
        <v>56420.34</v>
      </c>
      <c r="F43" s="141">
        <f t="shared" si="10"/>
        <v>0</v>
      </c>
      <c r="G43" s="141">
        <f t="shared" si="10"/>
        <v>0</v>
      </c>
      <c r="H43" s="141">
        <f t="shared" si="3"/>
        <v>56420.34</v>
      </c>
    </row>
    <row r="44" spans="1:8" s="56" customFormat="1">
      <c r="A44" s="109" t="s">
        <v>179</v>
      </c>
      <c r="B44" s="110" t="s">
        <v>48</v>
      </c>
      <c r="C44" s="142">
        <v>0</v>
      </c>
      <c r="D44" s="142">
        <v>3725.5</v>
      </c>
      <c r="E44" s="142">
        <f t="shared" ref="E44:E52" si="11">C44+D44</f>
        <v>3725.5</v>
      </c>
      <c r="F44" s="142">
        <v>0</v>
      </c>
      <c r="G44" s="142">
        <v>0</v>
      </c>
      <c r="H44" s="142">
        <f t="shared" si="3"/>
        <v>3725.5</v>
      </c>
    </row>
    <row r="45" spans="1:8" s="56" customFormat="1">
      <c r="A45" s="109" t="s">
        <v>180</v>
      </c>
      <c r="B45" s="110" t="s">
        <v>49</v>
      </c>
      <c r="C45" s="142">
        <v>0</v>
      </c>
      <c r="D45" s="142">
        <v>0</v>
      </c>
      <c r="E45" s="142">
        <f t="shared" si="11"/>
        <v>0</v>
      </c>
      <c r="F45" s="142">
        <v>0</v>
      </c>
      <c r="G45" s="142">
        <v>0</v>
      </c>
      <c r="H45" s="142">
        <f t="shared" si="3"/>
        <v>0</v>
      </c>
    </row>
    <row r="46" spans="1:8" s="56" customFormat="1">
      <c r="A46" s="109" t="s">
        <v>181</v>
      </c>
      <c r="B46" s="110" t="s">
        <v>50</v>
      </c>
      <c r="C46" s="142">
        <v>0</v>
      </c>
      <c r="D46" s="142">
        <v>0</v>
      </c>
      <c r="E46" s="142">
        <f t="shared" si="11"/>
        <v>0</v>
      </c>
      <c r="F46" s="142">
        <v>0</v>
      </c>
      <c r="G46" s="142">
        <v>0</v>
      </c>
      <c r="H46" s="142">
        <f t="shared" si="3"/>
        <v>0</v>
      </c>
    </row>
    <row r="47" spans="1:8" s="56" customFormat="1">
      <c r="A47" s="109" t="s">
        <v>182</v>
      </c>
      <c r="B47" s="110" t="s">
        <v>51</v>
      </c>
      <c r="C47" s="142">
        <v>0</v>
      </c>
      <c r="D47" s="142">
        <v>0</v>
      </c>
      <c r="E47" s="142">
        <f t="shared" si="11"/>
        <v>0</v>
      </c>
      <c r="F47" s="142">
        <v>0</v>
      </c>
      <c r="G47" s="142">
        <v>0</v>
      </c>
      <c r="H47" s="142">
        <f t="shared" si="3"/>
        <v>0</v>
      </c>
    </row>
    <row r="48" spans="1:8" s="56" customFormat="1">
      <c r="A48" s="109" t="s">
        <v>183</v>
      </c>
      <c r="B48" s="110" t="s">
        <v>52</v>
      </c>
      <c r="C48" s="142">
        <v>0</v>
      </c>
      <c r="D48" s="142">
        <v>0</v>
      </c>
      <c r="E48" s="142">
        <f t="shared" si="11"/>
        <v>0</v>
      </c>
      <c r="F48" s="142">
        <v>0</v>
      </c>
      <c r="G48" s="142">
        <v>0</v>
      </c>
      <c r="H48" s="142">
        <f t="shared" si="3"/>
        <v>0</v>
      </c>
    </row>
    <row r="49" spans="1:8" s="56" customFormat="1">
      <c r="A49" s="109" t="s">
        <v>184</v>
      </c>
      <c r="B49" s="110" t="s">
        <v>53</v>
      </c>
      <c r="C49" s="142">
        <v>0</v>
      </c>
      <c r="D49" s="142">
        <v>52694.84</v>
      </c>
      <c r="E49" s="142">
        <f t="shared" si="11"/>
        <v>52694.84</v>
      </c>
      <c r="F49" s="142">
        <v>0</v>
      </c>
      <c r="G49" s="142">
        <v>0</v>
      </c>
      <c r="H49" s="142">
        <f t="shared" si="3"/>
        <v>52694.84</v>
      </c>
    </row>
    <row r="50" spans="1:8" s="56" customFormat="1">
      <c r="A50" s="109" t="s">
        <v>185</v>
      </c>
      <c r="B50" s="110" t="s">
        <v>54</v>
      </c>
      <c r="C50" s="142">
        <v>0</v>
      </c>
      <c r="D50" s="142">
        <v>0</v>
      </c>
      <c r="E50" s="142">
        <f t="shared" si="11"/>
        <v>0</v>
      </c>
      <c r="F50" s="142">
        <v>0</v>
      </c>
      <c r="G50" s="142">
        <v>0</v>
      </c>
      <c r="H50" s="142">
        <f t="shared" si="3"/>
        <v>0</v>
      </c>
    </row>
    <row r="51" spans="1:8" s="56" customFormat="1">
      <c r="A51" s="109" t="s">
        <v>186</v>
      </c>
      <c r="B51" s="110" t="s">
        <v>55</v>
      </c>
      <c r="C51" s="142">
        <v>0</v>
      </c>
      <c r="D51" s="142">
        <v>0</v>
      </c>
      <c r="E51" s="142">
        <f t="shared" si="11"/>
        <v>0</v>
      </c>
      <c r="F51" s="142">
        <v>0</v>
      </c>
      <c r="G51" s="142">
        <v>0</v>
      </c>
      <c r="H51" s="142">
        <f t="shared" si="3"/>
        <v>0</v>
      </c>
    </row>
    <row r="52" spans="1:8" s="56" customFormat="1">
      <c r="A52" s="109" t="s">
        <v>187</v>
      </c>
      <c r="B52" s="110" t="s">
        <v>56</v>
      </c>
      <c r="C52" s="142">
        <v>0</v>
      </c>
      <c r="D52" s="142">
        <v>0</v>
      </c>
      <c r="E52" s="142">
        <f t="shared" si="11"/>
        <v>0</v>
      </c>
      <c r="F52" s="142">
        <v>0</v>
      </c>
      <c r="G52" s="142">
        <v>0</v>
      </c>
      <c r="H52" s="142">
        <f t="shared" si="3"/>
        <v>0</v>
      </c>
    </row>
    <row r="53" spans="1:8" s="56" customFormat="1">
      <c r="A53" s="185" t="s">
        <v>57</v>
      </c>
      <c r="B53" s="186"/>
      <c r="C53" s="141">
        <f>SUM(C54:C56)</f>
        <v>0</v>
      </c>
      <c r="D53" s="141">
        <f t="shared" ref="D53:G53" si="12">SUM(D54:D56)</f>
        <v>42308994.060000002</v>
      </c>
      <c r="E53" s="141">
        <f t="shared" si="12"/>
        <v>42308994.060000002</v>
      </c>
      <c r="F53" s="141">
        <f t="shared" si="12"/>
        <v>28803652.73</v>
      </c>
      <c r="G53" s="141">
        <f t="shared" si="12"/>
        <v>27526674.059999999</v>
      </c>
      <c r="H53" s="141">
        <f t="shared" si="3"/>
        <v>13505341.330000002</v>
      </c>
    </row>
    <row r="54" spans="1:8" s="56" customFormat="1">
      <c r="A54" s="109" t="s">
        <v>188</v>
      </c>
      <c r="B54" s="110" t="s">
        <v>58</v>
      </c>
      <c r="C54" s="142">
        <v>0</v>
      </c>
      <c r="D54" s="142">
        <v>0</v>
      </c>
      <c r="E54" s="142">
        <f t="shared" ref="E54:E56" si="13">C54+D54</f>
        <v>0</v>
      </c>
      <c r="F54" s="142">
        <v>0</v>
      </c>
      <c r="G54" s="142">
        <v>0</v>
      </c>
      <c r="H54" s="142">
        <f t="shared" si="3"/>
        <v>0</v>
      </c>
    </row>
    <row r="55" spans="1:8" s="56" customFormat="1">
      <c r="A55" s="109" t="s">
        <v>189</v>
      </c>
      <c r="B55" s="110" t="s">
        <v>59</v>
      </c>
      <c r="C55" s="142">
        <v>0</v>
      </c>
      <c r="D55" s="142">
        <v>42308994.060000002</v>
      </c>
      <c r="E55" s="142">
        <f t="shared" si="13"/>
        <v>42308994.060000002</v>
      </c>
      <c r="F55" s="142">
        <v>28803652.73</v>
      </c>
      <c r="G55" s="142">
        <v>27526674.059999999</v>
      </c>
      <c r="H55" s="142">
        <f t="shared" si="3"/>
        <v>13505341.330000002</v>
      </c>
    </row>
    <row r="56" spans="1:8" s="56" customFormat="1">
      <c r="A56" s="109" t="s">
        <v>190</v>
      </c>
      <c r="B56" s="110" t="s">
        <v>60</v>
      </c>
      <c r="C56" s="142">
        <v>0</v>
      </c>
      <c r="D56" s="142">
        <v>0</v>
      </c>
      <c r="E56" s="142">
        <f t="shared" si="13"/>
        <v>0</v>
      </c>
      <c r="F56" s="142">
        <v>0</v>
      </c>
      <c r="G56" s="142">
        <v>0</v>
      </c>
      <c r="H56" s="142">
        <f t="shared" si="3"/>
        <v>0</v>
      </c>
    </row>
    <row r="57" spans="1:8" s="56" customFormat="1">
      <c r="A57" s="185" t="s">
        <v>61</v>
      </c>
      <c r="B57" s="186"/>
      <c r="C57" s="141">
        <f>SUM(C58:C65)</f>
        <v>444000</v>
      </c>
      <c r="D57" s="141">
        <f t="shared" ref="D57:G57" si="14">SUM(D58:D65)</f>
        <v>3155499.12</v>
      </c>
      <c r="E57" s="141">
        <f t="shared" si="14"/>
        <v>3599499.12</v>
      </c>
      <c r="F57" s="141">
        <f t="shared" si="14"/>
        <v>0</v>
      </c>
      <c r="G57" s="141">
        <f t="shared" si="14"/>
        <v>0</v>
      </c>
      <c r="H57" s="141">
        <f t="shared" si="3"/>
        <v>3599499.12</v>
      </c>
    </row>
    <row r="58" spans="1:8" s="56" customFormat="1">
      <c r="A58" s="109" t="s">
        <v>191</v>
      </c>
      <c r="B58" s="110" t="s">
        <v>62</v>
      </c>
      <c r="C58" s="142">
        <v>0</v>
      </c>
      <c r="D58" s="142">
        <v>0</v>
      </c>
      <c r="E58" s="142">
        <f t="shared" ref="E58:E65" si="15">C58+D58</f>
        <v>0</v>
      </c>
      <c r="F58" s="142">
        <v>0</v>
      </c>
      <c r="G58" s="142">
        <v>0</v>
      </c>
      <c r="H58" s="142">
        <f t="shared" si="3"/>
        <v>0</v>
      </c>
    </row>
    <row r="59" spans="1:8" s="56" customFormat="1">
      <c r="A59" s="109" t="s">
        <v>192</v>
      </c>
      <c r="B59" s="110" t="s">
        <v>63</v>
      </c>
      <c r="C59" s="142">
        <v>0</v>
      </c>
      <c r="D59" s="142">
        <v>0</v>
      </c>
      <c r="E59" s="142">
        <f t="shared" si="15"/>
        <v>0</v>
      </c>
      <c r="F59" s="142">
        <v>0</v>
      </c>
      <c r="G59" s="142">
        <v>0</v>
      </c>
      <c r="H59" s="142">
        <f t="shared" si="3"/>
        <v>0</v>
      </c>
    </row>
    <row r="60" spans="1:8" s="56" customFormat="1">
      <c r="A60" s="109" t="s">
        <v>193</v>
      </c>
      <c r="B60" s="110" t="s">
        <v>64</v>
      </c>
      <c r="C60" s="142">
        <v>0</v>
      </c>
      <c r="D60" s="142">
        <v>0</v>
      </c>
      <c r="E60" s="142">
        <f t="shared" si="15"/>
        <v>0</v>
      </c>
      <c r="F60" s="142">
        <v>0</v>
      </c>
      <c r="G60" s="142">
        <v>0</v>
      </c>
      <c r="H60" s="142">
        <f t="shared" si="3"/>
        <v>0</v>
      </c>
    </row>
    <row r="61" spans="1:8" s="56" customFormat="1">
      <c r="A61" s="109" t="s">
        <v>194</v>
      </c>
      <c r="B61" s="110" t="s">
        <v>65</v>
      </c>
      <c r="C61" s="142">
        <v>0</v>
      </c>
      <c r="D61" s="142">
        <v>0</v>
      </c>
      <c r="E61" s="142">
        <f t="shared" si="15"/>
        <v>0</v>
      </c>
      <c r="F61" s="142">
        <v>0</v>
      </c>
      <c r="G61" s="142">
        <v>0</v>
      </c>
      <c r="H61" s="142">
        <f t="shared" si="3"/>
        <v>0</v>
      </c>
    </row>
    <row r="62" spans="1:8" s="56" customFormat="1">
      <c r="A62" s="109" t="s">
        <v>195</v>
      </c>
      <c r="B62" s="110" t="s">
        <v>66</v>
      </c>
      <c r="C62" s="142">
        <v>0</v>
      </c>
      <c r="D62" s="142">
        <v>0</v>
      </c>
      <c r="E62" s="142">
        <f t="shared" si="15"/>
        <v>0</v>
      </c>
      <c r="F62" s="142">
        <v>0</v>
      </c>
      <c r="G62" s="142">
        <v>0</v>
      </c>
      <c r="H62" s="142">
        <f t="shared" si="3"/>
        <v>0</v>
      </c>
    </row>
    <row r="63" spans="1:8" s="56" customFormat="1">
      <c r="A63" s="109" t="s">
        <v>196</v>
      </c>
      <c r="B63" s="110" t="s">
        <v>67</v>
      </c>
      <c r="C63" s="142">
        <v>0</v>
      </c>
      <c r="D63" s="142">
        <v>0</v>
      </c>
      <c r="E63" s="142">
        <f t="shared" si="15"/>
        <v>0</v>
      </c>
      <c r="F63" s="142">
        <v>0</v>
      </c>
      <c r="G63" s="142">
        <v>0</v>
      </c>
      <c r="H63" s="142">
        <f t="shared" si="3"/>
        <v>0</v>
      </c>
    </row>
    <row r="64" spans="1:8" s="56" customFormat="1">
      <c r="A64" s="109"/>
      <c r="B64" s="110" t="s">
        <v>68</v>
      </c>
      <c r="C64" s="142">
        <v>0</v>
      </c>
      <c r="D64" s="142">
        <v>0</v>
      </c>
      <c r="E64" s="142">
        <f t="shared" si="15"/>
        <v>0</v>
      </c>
      <c r="F64" s="142">
        <v>0</v>
      </c>
      <c r="G64" s="142">
        <v>0</v>
      </c>
      <c r="H64" s="142">
        <f t="shared" si="3"/>
        <v>0</v>
      </c>
    </row>
    <row r="65" spans="1:8" s="56" customFormat="1">
      <c r="A65" s="109" t="s">
        <v>197</v>
      </c>
      <c r="B65" s="110" t="s">
        <v>69</v>
      </c>
      <c r="C65" s="142">
        <v>444000</v>
      </c>
      <c r="D65" s="142">
        <v>3155499.12</v>
      </c>
      <c r="E65" s="142">
        <f t="shared" si="15"/>
        <v>3599499.12</v>
      </c>
      <c r="F65" s="142">
        <v>0</v>
      </c>
      <c r="G65" s="142">
        <v>0</v>
      </c>
      <c r="H65" s="142">
        <f t="shared" si="3"/>
        <v>3599499.12</v>
      </c>
    </row>
    <row r="66" spans="1:8" s="56" customFormat="1">
      <c r="A66" s="185" t="s">
        <v>70</v>
      </c>
      <c r="B66" s="186"/>
      <c r="C66" s="141">
        <f>SUM(C67:C69)</f>
        <v>0</v>
      </c>
      <c r="D66" s="141">
        <f t="shared" ref="D66:G66" si="16">SUM(D67:D69)</f>
        <v>0</v>
      </c>
      <c r="E66" s="141">
        <f t="shared" si="16"/>
        <v>0</v>
      </c>
      <c r="F66" s="141">
        <f t="shared" si="16"/>
        <v>0</v>
      </c>
      <c r="G66" s="141">
        <f t="shared" si="16"/>
        <v>0</v>
      </c>
      <c r="H66" s="141">
        <f t="shared" si="3"/>
        <v>0</v>
      </c>
    </row>
    <row r="67" spans="1:8" s="56" customFormat="1">
      <c r="A67" s="109" t="s">
        <v>198</v>
      </c>
      <c r="B67" s="110" t="s">
        <v>71</v>
      </c>
      <c r="C67" s="142">
        <v>0</v>
      </c>
      <c r="D67" s="142">
        <v>0</v>
      </c>
      <c r="E67" s="142">
        <f t="shared" ref="E67:E69" si="17">C67+D67</f>
        <v>0</v>
      </c>
      <c r="F67" s="142">
        <v>0</v>
      </c>
      <c r="G67" s="142">
        <v>0</v>
      </c>
      <c r="H67" s="142">
        <f t="shared" si="3"/>
        <v>0</v>
      </c>
    </row>
    <row r="68" spans="1:8" s="56" customFormat="1">
      <c r="A68" s="109" t="s">
        <v>199</v>
      </c>
      <c r="B68" s="110" t="s">
        <v>72</v>
      </c>
      <c r="C68" s="142">
        <v>0</v>
      </c>
      <c r="D68" s="142">
        <v>0</v>
      </c>
      <c r="E68" s="142">
        <f t="shared" si="17"/>
        <v>0</v>
      </c>
      <c r="F68" s="142">
        <v>0</v>
      </c>
      <c r="G68" s="142">
        <v>0</v>
      </c>
      <c r="H68" s="142">
        <f t="shared" si="3"/>
        <v>0</v>
      </c>
    </row>
    <row r="69" spans="1:8" s="56" customFormat="1">
      <c r="A69" s="109" t="s">
        <v>323</v>
      </c>
      <c r="B69" s="110" t="s">
        <v>73</v>
      </c>
      <c r="C69" s="142">
        <v>0</v>
      </c>
      <c r="D69" s="142">
        <v>0</v>
      </c>
      <c r="E69" s="142">
        <f t="shared" si="17"/>
        <v>0</v>
      </c>
      <c r="F69" s="142">
        <v>0</v>
      </c>
      <c r="G69" s="142">
        <v>0</v>
      </c>
      <c r="H69" s="142">
        <f t="shared" si="3"/>
        <v>0</v>
      </c>
    </row>
    <row r="70" spans="1:8" s="56" customFormat="1">
      <c r="A70" s="185" t="s">
        <v>74</v>
      </c>
      <c r="B70" s="186"/>
      <c r="C70" s="141">
        <f>SUM(C71:C77)</f>
        <v>0</v>
      </c>
      <c r="D70" s="141">
        <f t="shared" ref="D70:G70" si="18">SUM(D71:D77)</f>
        <v>0</v>
      </c>
      <c r="E70" s="141">
        <f t="shared" si="18"/>
        <v>0</v>
      </c>
      <c r="F70" s="141">
        <f t="shared" si="18"/>
        <v>0</v>
      </c>
      <c r="G70" s="141">
        <f t="shared" si="18"/>
        <v>0</v>
      </c>
      <c r="H70" s="141">
        <f t="shared" si="3"/>
        <v>0</v>
      </c>
    </row>
    <row r="71" spans="1:8" s="56" customFormat="1">
      <c r="A71" s="109" t="s">
        <v>200</v>
      </c>
      <c r="B71" s="110" t="s">
        <v>75</v>
      </c>
      <c r="C71" s="142">
        <v>0</v>
      </c>
      <c r="D71" s="142">
        <v>0</v>
      </c>
      <c r="E71" s="142">
        <f t="shared" ref="E71:E77" si="19">C71+D71</f>
        <v>0</v>
      </c>
      <c r="F71" s="142">
        <v>0</v>
      </c>
      <c r="G71" s="142">
        <v>0</v>
      </c>
      <c r="H71" s="142">
        <f t="shared" ref="H71:H77" si="20">E71-F71</f>
        <v>0</v>
      </c>
    </row>
    <row r="72" spans="1:8" s="56" customFormat="1">
      <c r="A72" s="109" t="s">
        <v>201</v>
      </c>
      <c r="B72" s="110" t="s">
        <v>76</v>
      </c>
      <c r="C72" s="142">
        <v>0</v>
      </c>
      <c r="D72" s="142">
        <v>0</v>
      </c>
      <c r="E72" s="142">
        <f t="shared" si="19"/>
        <v>0</v>
      </c>
      <c r="F72" s="142">
        <v>0</v>
      </c>
      <c r="G72" s="142">
        <v>0</v>
      </c>
      <c r="H72" s="142">
        <f t="shared" si="20"/>
        <v>0</v>
      </c>
    </row>
    <row r="73" spans="1:8" s="56" customFormat="1">
      <c r="A73" s="109" t="s">
        <v>202</v>
      </c>
      <c r="B73" s="110" t="s">
        <v>77</v>
      </c>
      <c r="C73" s="142">
        <v>0</v>
      </c>
      <c r="D73" s="142">
        <v>0</v>
      </c>
      <c r="E73" s="142">
        <f t="shared" si="19"/>
        <v>0</v>
      </c>
      <c r="F73" s="142">
        <v>0</v>
      </c>
      <c r="G73" s="142">
        <v>0</v>
      </c>
      <c r="H73" s="142">
        <f t="shared" si="20"/>
        <v>0</v>
      </c>
    </row>
    <row r="74" spans="1:8" s="56" customFormat="1">
      <c r="A74" s="109" t="s">
        <v>203</v>
      </c>
      <c r="B74" s="110" t="s">
        <v>78</v>
      </c>
      <c r="C74" s="142">
        <v>0</v>
      </c>
      <c r="D74" s="142">
        <v>0</v>
      </c>
      <c r="E74" s="142">
        <f t="shared" si="19"/>
        <v>0</v>
      </c>
      <c r="F74" s="142">
        <v>0</v>
      </c>
      <c r="G74" s="142">
        <v>0</v>
      </c>
      <c r="H74" s="142">
        <f t="shared" si="20"/>
        <v>0</v>
      </c>
    </row>
    <row r="75" spans="1:8" s="56" customFormat="1">
      <c r="A75" s="109" t="s">
        <v>204</v>
      </c>
      <c r="B75" s="110" t="s">
        <v>79</v>
      </c>
      <c r="C75" s="142">
        <v>0</v>
      </c>
      <c r="D75" s="142">
        <v>0</v>
      </c>
      <c r="E75" s="142">
        <f t="shared" si="19"/>
        <v>0</v>
      </c>
      <c r="F75" s="142">
        <v>0</v>
      </c>
      <c r="G75" s="142">
        <v>0</v>
      </c>
      <c r="H75" s="142">
        <f t="shared" si="20"/>
        <v>0</v>
      </c>
    </row>
    <row r="76" spans="1:8" s="56" customFormat="1">
      <c r="A76" s="109" t="s">
        <v>205</v>
      </c>
      <c r="B76" s="110" t="s">
        <v>80</v>
      </c>
      <c r="C76" s="142">
        <v>0</v>
      </c>
      <c r="D76" s="142">
        <v>0</v>
      </c>
      <c r="E76" s="142">
        <f t="shared" si="19"/>
        <v>0</v>
      </c>
      <c r="F76" s="142">
        <v>0</v>
      </c>
      <c r="G76" s="142">
        <v>0</v>
      </c>
      <c r="H76" s="142">
        <f t="shared" si="20"/>
        <v>0</v>
      </c>
    </row>
    <row r="77" spans="1:8" s="56" customFormat="1">
      <c r="A77" s="145" t="s">
        <v>206</v>
      </c>
      <c r="B77" s="146" t="s">
        <v>81</v>
      </c>
      <c r="C77" s="147">
        <v>0</v>
      </c>
      <c r="D77" s="147">
        <v>0</v>
      </c>
      <c r="E77" s="147">
        <f t="shared" si="19"/>
        <v>0</v>
      </c>
      <c r="F77" s="147">
        <v>0</v>
      </c>
      <c r="G77" s="147">
        <v>0</v>
      </c>
      <c r="H77" s="147">
        <f t="shared" si="20"/>
        <v>0</v>
      </c>
    </row>
    <row r="78" spans="1:8" s="56" customFormat="1" ht="5.0999999999999996" customHeight="1">
      <c r="A78" s="112"/>
      <c r="B78" s="113"/>
      <c r="C78" s="129"/>
      <c r="D78" s="129"/>
      <c r="E78" s="129"/>
      <c r="F78" s="129"/>
      <c r="G78" s="129"/>
      <c r="H78" s="129"/>
    </row>
    <row r="79" spans="1:8" s="56" customFormat="1">
      <c r="A79" s="187" t="s">
        <v>82</v>
      </c>
      <c r="B79" s="188"/>
      <c r="C79" s="129">
        <f>C80+C88+C98+C108+C118+C128+C132+C141+C145</f>
        <v>387062138</v>
      </c>
      <c r="D79" s="129">
        <f t="shared" ref="D79:H79" si="21">D80+D88+D98+D108+D118+D128+D132+D141+D145</f>
        <v>130060510.67</v>
      </c>
      <c r="E79" s="129">
        <f t="shared" si="21"/>
        <v>517122648.67000002</v>
      </c>
      <c r="F79" s="129">
        <f t="shared" si="21"/>
        <v>103644406.11</v>
      </c>
      <c r="G79" s="129">
        <f t="shared" si="21"/>
        <v>100334056.8</v>
      </c>
      <c r="H79" s="129">
        <f t="shared" si="21"/>
        <v>413478242.56000006</v>
      </c>
    </row>
    <row r="80" spans="1:8" s="56" customFormat="1">
      <c r="A80" s="189" t="s">
        <v>9</v>
      </c>
      <c r="B80" s="190"/>
      <c r="C80" s="129">
        <f>SUM(C81:C87)</f>
        <v>0</v>
      </c>
      <c r="D80" s="129">
        <f t="shared" ref="D80:H80" si="22">SUM(D81:D87)</f>
        <v>0</v>
      </c>
      <c r="E80" s="129">
        <f t="shared" si="22"/>
        <v>0</v>
      </c>
      <c r="F80" s="129">
        <f t="shared" si="22"/>
        <v>0</v>
      </c>
      <c r="G80" s="129">
        <f t="shared" si="22"/>
        <v>0</v>
      </c>
      <c r="H80" s="129">
        <f t="shared" si="22"/>
        <v>0</v>
      </c>
    </row>
    <row r="81" spans="1:8" s="56" customFormat="1">
      <c r="A81" s="109" t="s">
        <v>207</v>
      </c>
      <c r="B81" s="114" t="s">
        <v>10</v>
      </c>
      <c r="C81" s="128">
        <v>0</v>
      </c>
      <c r="D81" s="128">
        <v>0</v>
      </c>
      <c r="E81" s="142">
        <f t="shared" ref="E81:E87" si="23">C81+D81</f>
        <v>0</v>
      </c>
      <c r="F81" s="128">
        <v>0</v>
      </c>
      <c r="G81" s="128">
        <v>0</v>
      </c>
      <c r="H81" s="128">
        <f t="shared" ref="H81:H144" si="24">E81-F81</f>
        <v>0</v>
      </c>
    </row>
    <row r="82" spans="1:8" s="56" customFormat="1">
      <c r="A82" s="109" t="s">
        <v>208</v>
      </c>
      <c r="B82" s="114" t="s">
        <v>11</v>
      </c>
      <c r="C82" s="128">
        <v>0</v>
      </c>
      <c r="D82" s="128">
        <v>0</v>
      </c>
      <c r="E82" s="142">
        <f t="shared" si="23"/>
        <v>0</v>
      </c>
      <c r="F82" s="128">
        <v>0</v>
      </c>
      <c r="G82" s="128">
        <v>0</v>
      </c>
      <c r="H82" s="128">
        <f t="shared" si="24"/>
        <v>0</v>
      </c>
    </row>
    <row r="83" spans="1:8" s="56" customFormat="1">
      <c r="A83" s="109" t="s">
        <v>209</v>
      </c>
      <c r="B83" s="114" t="s">
        <v>12</v>
      </c>
      <c r="C83" s="128">
        <v>0</v>
      </c>
      <c r="D83" s="128">
        <v>0</v>
      </c>
      <c r="E83" s="142">
        <f t="shared" si="23"/>
        <v>0</v>
      </c>
      <c r="F83" s="128">
        <v>0</v>
      </c>
      <c r="G83" s="128">
        <v>0</v>
      </c>
      <c r="H83" s="128">
        <f t="shared" si="24"/>
        <v>0</v>
      </c>
    </row>
    <row r="84" spans="1:8" s="56" customFormat="1">
      <c r="A84" s="109" t="s">
        <v>210</v>
      </c>
      <c r="B84" s="114" t="s">
        <v>13</v>
      </c>
      <c r="C84" s="128">
        <v>0</v>
      </c>
      <c r="D84" s="128">
        <v>0</v>
      </c>
      <c r="E84" s="142">
        <f t="shared" si="23"/>
        <v>0</v>
      </c>
      <c r="F84" s="128">
        <v>0</v>
      </c>
      <c r="G84" s="128">
        <v>0</v>
      </c>
      <c r="H84" s="128">
        <f t="shared" si="24"/>
        <v>0</v>
      </c>
    </row>
    <row r="85" spans="1:8" s="56" customFormat="1">
      <c r="A85" s="109" t="s">
        <v>211</v>
      </c>
      <c r="B85" s="114" t="s">
        <v>14</v>
      </c>
      <c r="C85" s="128">
        <v>0</v>
      </c>
      <c r="D85" s="128">
        <v>0</v>
      </c>
      <c r="E85" s="142">
        <f t="shared" si="23"/>
        <v>0</v>
      </c>
      <c r="F85" s="128">
        <v>0</v>
      </c>
      <c r="G85" s="128">
        <v>0</v>
      </c>
      <c r="H85" s="128">
        <f t="shared" si="24"/>
        <v>0</v>
      </c>
    </row>
    <row r="86" spans="1:8" s="56" customFormat="1">
      <c r="A86" s="109" t="s">
        <v>212</v>
      </c>
      <c r="B86" s="114" t="s">
        <v>15</v>
      </c>
      <c r="C86" s="128">
        <v>0</v>
      </c>
      <c r="D86" s="128">
        <v>0</v>
      </c>
      <c r="E86" s="142">
        <f t="shared" si="23"/>
        <v>0</v>
      </c>
      <c r="F86" s="128">
        <v>0</v>
      </c>
      <c r="G86" s="128">
        <v>0</v>
      </c>
      <c r="H86" s="128">
        <f t="shared" si="24"/>
        <v>0</v>
      </c>
    </row>
    <row r="87" spans="1:8" s="56" customFormat="1">
      <c r="A87" s="109" t="s">
        <v>213</v>
      </c>
      <c r="B87" s="114" t="s">
        <v>16</v>
      </c>
      <c r="C87" s="128">
        <v>0</v>
      </c>
      <c r="D87" s="128">
        <v>0</v>
      </c>
      <c r="E87" s="142">
        <f t="shared" si="23"/>
        <v>0</v>
      </c>
      <c r="F87" s="128">
        <v>0</v>
      </c>
      <c r="G87" s="128">
        <v>0</v>
      </c>
      <c r="H87" s="128">
        <f t="shared" si="24"/>
        <v>0</v>
      </c>
    </row>
    <row r="88" spans="1:8" s="56" customFormat="1">
      <c r="A88" s="189" t="s">
        <v>17</v>
      </c>
      <c r="B88" s="190"/>
      <c r="C88" s="129">
        <f>SUM(C89:C97)</f>
        <v>0</v>
      </c>
      <c r="D88" s="129">
        <f t="shared" ref="D88:G88" si="25">SUM(D89:D97)</f>
        <v>0</v>
      </c>
      <c r="E88" s="129">
        <f t="shared" si="25"/>
        <v>0</v>
      </c>
      <c r="F88" s="129">
        <f t="shared" si="25"/>
        <v>0</v>
      </c>
      <c r="G88" s="129">
        <f t="shared" si="25"/>
        <v>0</v>
      </c>
      <c r="H88" s="129">
        <f t="shared" si="24"/>
        <v>0</v>
      </c>
    </row>
    <row r="89" spans="1:8" s="56" customFormat="1">
      <c r="A89" s="109" t="s">
        <v>214</v>
      </c>
      <c r="B89" s="114" t="s">
        <v>18</v>
      </c>
      <c r="C89" s="128">
        <v>0</v>
      </c>
      <c r="D89" s="128">
        <v>0</v>
      </c>
      <c r="E89" s="142">
        <f t="shared" ref="E89:E97" si="26">C89+D89</f>
        <v>0</v>
      </c>
      <c r="F89" s="128">
        <v>0</v>
      </c>
      <c r="G89" s="128">
        <v>0</v>
      </c>
      <c r="H89" s="128">
        <f t="shared" si="24"/>
        <v>0</v>
      </c>
    </row>
    <row r="90" spans="1:8" s="56" customFormat="1">
      <c r="A90" s="109" t="s">
        <v>215</v>
      </c>
      <c r="B90" s="114" t="s">
        <v>19</v>
      </c>
      <c r="C90" s="128">
        <v>0</v>
      </c>
      <c r="D90" s="128">
        <v>0</v>
      </c>
      <c r="E90" s="142">
        <f t="shared" si="26"/>
        <v>0</v>
      </c>
      <c r="F90" s="128">
        <v>0</v>
      </c>
      <c r="G90" s="128">
        <v>0</v>
      </c>
      <c r="H90" s="128">
        <f t="shared" si="24"/>
        <v>0</v>
      </c>
    </row>
    <row r="91" spans="1:8" s="56" customFormat="1">
      <c r="A91" s="109" t="s">
        <v>216</v>
      </c>
      <c r="B91" s="114" t="s">
        <v>20</v>
      </c>
      <c r="C91" s="128">
        <v>0</v>
      </c>
      <c r="D91" s="128">
        <v>0</v>
      </c>
      <c r="E91" s="142">
        <f t="shared" si="26"/>
        <v>0</v>
      </c>
      <c r="F91" s="128">
        <v>0</v>
      </c>
      <c r="G91" s="128">
        <v>0</v>
      </c>
      <c r="H91" s="128">
        <f t="shared" si="24"/>
        <v>0</v>
      </c>
    </row>
    <row r="92" spans="1:8" s="56" customFormat="1">
      <c r="A92" s="109" t="s">
        <v>217</v>
      </c>
      <c r="B92" s="114" t="s">
        <v>21</v>
      </c>
      <c r="C92" s="128">
        <v>0</v>
      </c>
      <c r="D92" s="128">
        <v>0</v>
      </c>
      <c r="E92" s="142">
        <f t="shared" si="26"/>
        <v>0</v>
      </c>
      <c r="F92" s="128">
        <v>0</v>
      </c>
      <c r="G92" s="128">
        <v>0</v>
      </c>
      <c r="H92" s="128">
        <f t="shared" si="24"/>
        <v>0</v>
      </c>
    </row>
    <row r="93" spans="1:8" s="56" customFormat="1">
      <c r="A93" s="109" t="s">
        <v>218</v>
      </c>
      <c r="B93" s="114" t="s">
        <v>22</v>
      </c>
      <c r="C93" s="128">
        <v>0</v>
      </c>
      <c r="D93" s="128">
        <v>0</v>
      </c>
      <c r="E93" s="142">
        <f t="shared" si="26"/>
        <v>0</v>
      </c>
      <c r="F93" s="128">
        <v>0</v>
      </c>
      <c r="G93" s="128">
        <v>0</v>
      </c>
      <c r="H93" s="128">
        <f t="shared" si="24"/>
        <v>0</v>
      </c>
    </row>
    <row r="94" spans="1:8" s="56" customFormat="1">
      <c r="A94" s="109" t="s">
        <v>219</v>
      </c>
      <c r="B94" s="114" t="s">
        <v>23</v>
      </c>
      <c r="C94" s="128">
        <v>0</v>
      </c>
      <c r="D94" s="128">
        <v>0</v>
      </c>
      <c r="E94" s="142">
        <f t="shared" si="26"/>
        <v>0</v>
      </c>
      <c r="F94" s="128">
        <v>0</v>
      </c>
      <c r="G94" s="128">
        <v>0</v>
      </c>
      <c r="H94" s="128">
        <f t="shared" si="24"/>
        <v>0</v>
      </c>
    </row>
    <row r="95" spans="1:8" s="56" customFormat="1">
      <c r="A95" s="109" t="s">
        <v>220</v>
      </c>
      <c r="B95" s="114" t="s">
        <v>24</v>
      </c>
      <c r="C95" s="128">
        <v>0</v>
      </c>
      <c r="D95" s="128">
        <v>0</v>
      </c>
      <c r="E95" s="142">
        <f t="shared" si="26"/>
        <v>0</v>
      </c>
      <c r="F95" s="128">
        <v>0</v>
      </c>
      <c r="G95" s="128">
        <v>0</v>
      </c>
      <c r="H95" s="128">
        <f t="shared" si="24"/>
        <v>0</v>
      </c>
    </row>
    <row r="96" spans="1:8" s="56" customFormat="1">
      <c r="A96" s="109" t="s">
        <v>221</v>
      </c>
      <c r="B96" s="114" t="s">
        <v>25</v>
      </c>
      <c r="C96" s="128">
        <v>0</v>
      </c>
      <c r="D96" s="128">
        <v>0</v>
      </c>
      <c r="E96" s="142">
        <f t="shared" si="26"/>
        <v>0</v>
      </c>
      <c r="F96" s="128">
        <v>0</v>
      </c>
      <c r="G96" s="128">
        <v>0</v>
      </c>
      <c r="H96" s="128">
        <f t="shared" si="24"/>
        <v>0</v>
      </c>
    </row>
    <row r="97" spans="1:8" s="56" customFormat="1">
      <c r="A97" s="109" t="s">
        <v>222</v>
      </c>
      <c r="B97" s="114" t="s">
        <v>26</v>
      </c>
      <c r="C97" s="128">
        <v>0</v>
      </c>
      <c r="D97" s="128">
        <v>0</v>
      </c>
      <c r="E97" s="142">
        <f t="shared" si="26"/>
        <v>0</v>
      </c>
      <c r="F97" s="128">
        <v>0</v>
      </c>
      <c r="G97" s="128">
        <v>0</v>
      </c>
      <c r="H97" s="128">
        <f t="shared" si="24"/>
        <v>0</v>
      </c>
    </row>
    <row r="98" spans="1:8" s="56" customFormat="1">
      <c r="A98" s="189" t="s">
        <v>27</v>
      </c>
      <c r="B98" s="190"/>
      <c r="C98" s="129">
        <f>SUM(C99:C107)</f>
        <v>0</v>
      </c>
      <c r="D98" s="129">
        <f t="shared" ref="D98:G98" si="27">SUM(D99:D107)</f>
        <v>0</v>
      </c>
      <c r="E98" s="129">
        <f t="shared" si="27"/>
        <v>0</v>
      </c>
      <c r="F98" s="129">
        <f t="shared" si="27"/>
        <v>0</v>
      </c>
      <c r="G98" s="129">
        <f t="shared" si="27"/>
        <v>0</v>
      </c>
      <c r="H98" s="129">
        <f t="shared" si="24"/>
        <v>0</v>
      </c>
    </row>
    <row r="99" spans="1:8" s="56" customFormat="1">
      <c r="A99" s="109" t="s">
        <v>223</v>
      </c>
      <c r="B99" s="114" t="s">
        <v>28</v>
      </c>
      <c r="C99" s="128">
        <v>0</v>
      </c>
      <c r="D99" s="128">
        <v>0</v>
      </c>
      <c r="E99" s="142">
        <f t="shared" ref="E99:E107" si="28">C99+D99</f>
        <v>0</v>
      </c>
      <c r="F99" s="128">
        <v>0</v>
      </c>
      <c r="G99" s="128">
        <v>0</v>
      </c>
      <c r="H99" s="128">
        <f t="shared" si="24"/>
        <v>0</v>
      </c>
    </row>
    <row r="100" spans="1:8" s="56" customFormat="1">
      <c r="A100" s="109" t="s">
        <v>224</v>
      </c>
      <c r="B100" s="114" t="s">
        <v>29</v>
      </c>
      <c r="C100" s="128">
        <v>0</v>
      </c>
      <c r="D100" s="128">
        <v>0</v>
      </c>
      <c r="E100" s="142">
        <f t="shared" si="28"/>
        <v>0</v>
      </c>
      <c r="F100" s="128">
        <v>0</v>
      </c>
      <c r="G100" s="128">
        <v>0</v>
      </c>
      <c r="H100" s="128">
        <f t="shared" si="24"/>
        <v>0</v>
      </c>
    </row>
    <row r="101" spans="1:8" s="56" customFormat="1">
      <c r="A101" s="109" t="s">
        <v>225</v>
      </c>
      <c r="B101" s="114" t="s">
        <v>30</v>
      </c>
      <c r="C101" s="128">
        <v>0</v>
      </c>
      <c r="D101" s="128">
        <v>0</v>
      </c>
      <c r="E101" s="142">
        <f t="shared" si="28"/>
        <v>0</v>
      </c>
      <c r="F101" s="128">
        <v>0</v>
      </c>
      <c r="G101" s="128">
        <v>0</v>
      </c>
      <c r="H101" s="128">
        <f t="shared" si="24"/>
        <v>0</v>
      </c>
    </row>
    <row r="102" spans="1:8" s="56" customFormat="1">
      <c r="A102" s="109" t="s">
        <v>226</v>
      </c>
      <c r="B102" s="114" t="s">
        <v>31</v>
      </c>
      <c r="C102" s="128">
        <v>0</v>
      </c>
      <c r="D102" s="128">
        <v>0</v>
      </c>
      <c r="E102" s="142">
        <f t="shared" si="28"/>
        <v>0</v>
      </c>
      <c r="F102" s="128">
        <v>0</v>
      </c>
      <c r="G102" s="128">
        <v>0</v>
      </c>
      <c r="H102" s="128">
        <f t="shared" si="24"/>
        <v>0</v>
      </c>
    </row>
    <row r="103" spans="1:8" s="56" customFormat="1">
      <c r="A103" s="109" t="s">
        <v>227</v>
      </c>
      <c r="B103" s="114" t="s">
        <v>32</v>
      </c>
      <c r="C103" s="128">
        <v>0</v>
      </c>
      <c r="D103" s="128">
        <v>0</v>
      </c>
      <c r="E103" s="142">
        <f t="shared" si="28"/>
        <v>0</v>
      </c>
      <c r="F103" s="128">
        <v>0</v>
      </c>
      <c r="G103" s="128">
        <v>0</v>
      </c>
      <c r="H103" s="128">
        <f t="shared" si="24"/>
        <v>0</v>
      </c>
    </row>
    <row r="104" spans="1:8" s="56" customFormat="1">
      <c r="A104" s="109" t="s">
        <v>228</v>
      </c>
      <c r="B104" s="114" t="s">
        <v>33</v>
      </c>
      <c r="C104" s="128">
        <v>0</v>
      </c>
      <c r="D104" s="128">
        <v>0</v>
      </c>
      <c r="E104" s="142">
        <f t="shared" si="28"/>
        <v>0</v>
      </c>
      <c r="F104" s="128">
        <v>0</v>
      </c>
      <c r="G104" s="128">
        <v>0</v>
      </c>
      <c r="H104" s="128">
        <f t="shared" si="24"/>
        <v>0</v>
      </c>
    </row>
    <row r="105" spans="1:8" s="56" customFormat="1">
      <c r="A105" s="109" t="s">
        <v>229</v>
      </c>
      <c r="B105" s="114" t="s">
        <v>34</v>
      </c>
      <c r="C105" s="128">
        <v>0</v>
      </c>
      <c r="D105" s="128">
        <v>0</v>
      </c>
      <c r="E105" s="142">
        <f t="shared" si="28"/>
        <v>0</v>
      </c>
      <c r="F105" s="128">
        <v>0</v>
      </c>
      <c r="G105" s="128">
        <v>0</v>
      </c>
      <c r="H105" s="128">
        <f t="shared" si="24"/>
        <v>0</v>
      </c>
    </row>
    <row r="106" spans="1:8" s="56" customFormat="1">
      <c r="A106" s="109" t="s">
        <v>230</v>
      </c>
      <c r="B106" s="114" t="s">
        <v>35</v>
      </c>
      <c r="C106" s="128">
        <v>0</v>
      </c>
      <c r="D106" s="128">
        <v>0</v>
      </c>
      <c r="E106" s="142">
        <f t="shared" si="28"/>
        <v>0</v>
      </c>
      <c r="F106" s="128">
        <v>0</v>
      </c>
      <c r="G106" s="128">
        <v>0</v>
      </c>
      <c r="H106" s="128">
        <f t="shared" si="24"/>
        <v>0</v>
      </c>
    </row>
    <row r="107" spans="1:8" s="56" customFormat="1">
      <c r="A107" s="109" t="s">
        <v>231</v>
      </c>
      <c r="B107" s="114" t="s">
        <v>36</v>
      </c>
      <c r="C107" s="128">
        <v>0</v>
      </c>
      <c r="D107" s="128">
        <v>0</v>
      </c>
      <c r="E107" s="142">
        <f t="shared" si="28"/>
        <v>0</v>
      </c>
      <c r="F107" s="128">
        <v>0</v>
      </c>
      <c r="G107" s="128">
        <v>0</v>
      </c>
      <c r="H107" s="128">
        <f t="shared" si="24"/>
        <v>0</v>
      </c>
    </row>
    <row r="108" spans="1:8" s="56" customFormat="1">
      <c r="A108" s="189" t="s">
        <v>37</v>
      </c>
      <c r="B108" s="190"/>
      <c r="C108" s="129">
        <f>SUM(C109:C117)</f>
        <v>0</v>
      </c>
      <c r="D108" s="129">
        <f t="shared" ref="D108:G108" si="29">SUM(D109:D117)</f>
        <v>0</v>
      </c>
      <c r="E108" s="129">
        <f t="shared" si="29"/>
        <v>0</v>
      </c>
      <c r="F108" s="129">
        <f t="shared" si="29"/>
        <v>0</v>
      </c>
      <c r="G108" s="129">
        <f t="shared" si="29"/>
        <v>0</v>
      </c>
      <c r="H108" s="129">
        <f t="shared" si="24"/>
        <v>0</v>
      </c>
    </row>
    <row r="109" spans="1:8" s="56" customFormat="1">
      <c r="A109" s="109" t="s">
        <v>232</v>
      </c>
      <c r="B109" s="114" t="s">
        <v>38</v>
      </c>
      <c r="C109" s="128">
        <v>0</v>
      </c>
      <c r="D109" s="128">
        <v>0</v>
      </c>
      <c r="E109" s="142">
        <f t="shared" ref="E109:E117" si="30">C109+D109</f>
        <v>0</v>
      </c>
      <c r="F109" s="128">
        <v>0</v>
      </c>
      <c r="G109" s="128">
        <v>0</v>
      </c>
      <c r="H109" s="128">
        <f t="shared" si="24"/>
        <v>0</v>
      </c>
    </row>
    <row r="110" spans="1:8" s="56" customFormat="1">
      <c r="A110" s="109" t="s">
        <v>233</v>
      </c>
      <c r="B110" s="114" t="s">
        <v>39</v>
      </c>
      <c r="C110" s="128">
        <v>0</v>
      </c>
      <c r="D110" s="128">
        <v>0</v>
      </c>
      <c r="E110" s="142">
        <f t="shared" si="30"/>
        <v>0</v>
      </c>
      <c r="F110" s="128">
        <v>0</v>
      </c>
      <c r="G110" s="128">
        <v>0</v>
      </c>
      <c r="H110" s="128">
        <f t="shared" si="24"/>
        <v>0</v>
      </c>
    </row>
    <row r="111" spans="1:8" s="56" customFormat="1">
      <c r="A111" s="109" t="s">
        <v>234</v>
      </c>
      <c r="B111" s="114" t="s">
        <v>40</v>
      </c>
      <c r="C111" s="128">
        <v>0</v>
      </c>
      <c r="D111" s="128">
        <v>0</v>
      </c>
      <c r="E111" s="142">
        <f t="shared" si="30"/>
        <v>0</v>
      </c>
      <c r="F111" s="128">
        <v>0</v>
      </c>
      <c r="G111" s="128">
        <v>0</v>
      </c>
      <c r="H111" s="128">
        <f t="shared" si="24"/>
        <v>0</v>
      </c>
    </row>
    <row r="112" spans="1:8" s="56" customFormat="1">
      <c r="A112" s="109" t="s">
        <v>235</v>
      </c>
      <c r="B112" s="114" t="s">
        <v>41</v>
      </c>
      <c r="C112" s="128">
        <v>0</v>
      </c>
      <c r="D112" s="128">
        <v>0</v>
      </c>
      <c r="E112" s="142">
        <f t="shared" si="30"/>
        <v>0</v>
      </c>
      <c r="F112" s="128">
        <v>0</v>
      </c>
      <c r="G112" s="128">
        <v>0</v>
      </c>
      <c r="H112" s="128">
        <f t="shared" si="24"/>
        <v>0</v>
      </c>
    </row>
    <row r="113" spans="1:8" s="56" customFormat="1">
      <c r="A113" s="109" t="s">
        <v>236</v>
      </c>
      <c r="B113" s="114" t="s">
        <v>42</v>
      </c>
      <c r="C113" s="128">
        <v>0</v>
      </c>
      <c r="D113" s="128">
        <v>0</v>
      </c>
      <c r="E113" s="142">
        <f t="shared" si="30"/>
        <v>0</v>
      </c>
      <c r="F113" s="128">
        <v>0</v>
      </c>
      <c r="G113" s="128">
        <v>0</v>
      </c>
      <c r="H113" s="128">
        <f t="shared" si="24"/>
        <v>0</v>
      </c>
    </row>
    <row r="114" spans="1:8" s="56" customFormat="1">
      <c r="A114" s="109" t="s">
        <v>237</v>
      </c>
      <c r="B114" s="114" t="s">
        <v>43</v>
      </c>
      <c r="C114" s="128">
        <v>0</v>
      </c>
      <c r="D114" s="128">
        <v>0</v>
      </c>
      <c r="E114" s="142">
        <f t="shared" si="30"/>
        <v>0</v>
      </c>
      <c r="F114" s="128">
        <v>0</v>
      </c>
      <c r="G114" s="128">
        <v>0</v>
      </c>
      <c r="H114" s="128">
        <f t="shared" si="24"/>
        <v>0</v>
      </c>
    </row>
    <row r="115" spans="1:8" s="56" customFormat="1">
      <c r="A115" s="111"/>
      <c r="B115" s="114" t="s">
        <v>44</v>
      </c>
      <c r="C115" s="128">
        <v>0</v>
      </c>
      <c r="D115" s="128">
        <v>0</v>
      </c>
      <c r="E115" s="142">
        <f t="shared" si="30"/>
        <v>0</v>
      </c>
      <c r="F115" s="128">
        <v>0</v>
      </c>
      <c r="G115" s="128">
        <v>0</v>
      </c>
      <c r="H115" s="128">
        <f t="shared" si="24"/>
        <v>0</v>
      </c>
    </row>
    <row r="116" spans="1:8" s="56" customFormat="1">
      <c r="A116" s="111"/>
      <c r="B116" s="114" t="s">
        <v>45</v>
      </c>
      <c r="C116" s="128">
        <v>0</v>
      </c>
      <c r="D116" s="128">
        <v>0</v>
      </c>
      <c r="E116" s="142">
        <f t="shared" si="30"/>
        <v>0</v>
      </c>
      <c r="F116" s="128">
        <v>0</v>
      </c>
      <c r="G116" s="128">
        <v>0</v>
      </c>
      <c r="H116" s="128">
        <f t="shared" si="24"/>
        <v>0</v>
      </c>
    </row>
    <row r="117" spans="1:8" s="56" customFormat="1">
      <c r="A117" s="109" t="s">
        <v>238</v>
      </c>
      <c r="B117" s="114" t="s">
        <v>46</v>
      </c>
      <c r="C117" s="128">
        <v>0</v>
      </c>
      <c r="D117" s="128">
        <v>0</v>
      </c>
      <c r="E117" s="142">
        <f t="shared" si="30"/>
        <v>0</v>
      </c>
      <c r="F117" s="128">
        <v>0</v>
      </c>
      <c r="G117" s="128">
        <v>0</v>
      </c>
      <c r="H117" s="128">
        <f t="shared" si="24"/>
        <v>0</v>
      </c>
    </row>
    <row r="118" spans="1:8" s="56" customFormat="1">
      <c r="A118" s="189" t="s">
        <v>47</v>
      </c>
      <c r="B118" s="190"/>
      <c r="C118" s="129">
        <f>SUM(C119:C127)</f>
        <v>4033667</v>
      </c>
      <c r="D118" s="129">
        <f t="shared" ref="D118:G118" si="31">SUM(D119:D127)</f>
        <v>0</v>
      </c>
      <c r="E118" s="129">
        <f t="shared" si="31"/>
        <v>4033667</v>
      </c>
      <c r="F118" s="129">
        <f t="shared" si="31"/>
        <v>2264188.34</v>
      </c>
      <c r="G118" s="129">
        <f t="shared" si="31"/>
        <v>555650.43999999994</v>
      </c>
      <c r="H118" s="129">
        <f t="shared" si="24"/>
        <v>1769478.6600000001</v>
      </c>
    </row>
    <row r="119" spans="1:8" s="56" customFormat="1">
      <c r="A119" s="109" t="s">
        <v>239</v>
      </c>
      <c r="B119" s="114" t="s">
        <v>48</v>
      </c>
      <c r="C119" s="128">
        <v>0</v>
      </c>
      <c r="D119" s="128">
        <v>0</v>
      </c>
      <c r="E119" s="142">
        <f t="shared" ref="E119:E127" si="32">C119+D119</f>
        <v>0</v>
      </c>
      <c r="F119" s="128">
        <v>0</v>
      </c>
      <c r="G119" s="128">
        <v>0</v>
      </c>
      <c r="H119" s="128">
        <f t="shared" si="24"/>
        <v>0</v>
      </c>
    </row>
    <row r="120" spans="1:8" s="56" customFormat="1">
      <c r="A120" s="109" t="s">
        <v>240</v>
      </c>
      <c r="B120" s="114" t="s">
        <v>49</v>
      </c>
      <c r="C120" s="128">
        <v>4033667</v>
      </c>
      <c r="D120" s="128">
        <v>0</v>
      </c>
      <c r="E120" s="142">
        <f t="shared" si="32"/>
        <v>4033667</v>
      </c>
      <c r="F120" s="128">
        <v>2264188.34</v>
      </c>
      <c r="G120" s="128">
        <v>555650.43999999994</v>
      </c>
      <c r="H120" s="128">
        <f t="shared" si="24"/>
        <v>1769478.6600000001</v>
      </c>
    </row>
    <row r="121" spans="1:8" s="56" customFormat="1">
      <c r="A121" s="109" t="s">
        <v>241</v>
      </c>
      <c r="B121" s="114" t="s">
        <v>50</v>
      </c>
      <c r="C121" s="128">
        <v>0</v>
      </c>
      <c r="D121" s="128">
        <v>0</v>
      </c>
      <c r="E121" s="142">
        <f t="shared" si="32"/>
        <v>0</v>
      </c>
      <c r="F121" s="128">
        <v>0</v>
      </c>
      <c r="G121" s="128">
        <v>0</v>
      </c>
      <c r="H121" s="128">
        <f t="shared" si="24"/>
        <v>0</v>
      </c>
    </row>
    <row r="122" spans="1:8" s="56" customFormat="1">
      <c r="A122" s="109" t="s">
        <v>242</v>
      </c>
      <c r="B122" s="114" t="s">
        <v>51</v>
      </c>
      <c r="C122" s="128">
        <v>0</v>
      </c>
      <c r="D122" s="128">
        <v>0</v>
      </c>
      <c r="E122" s="142">
        <f t="shared" si="32"/>
        <v>0</v>
      </c>
      <c r="F122" s="128">
        <v>0</v>
      </c>
      <c r="G122" s="128">
        <v>0</v>
      </c>
      <c r="H122" s="128">
        <f t="shared" si="24"/>
        <v>0</v>
      </c>
    </row>
    <row r="123" spans="1:8" s="56" customFormat="1">
      <c r="A123" s="109" t="s">
        <v>243</v>
      </c>
      <c r="B123" s="114" t="s">
        <v>52</v>
      </c>
      <c r="C123" s="128">
        <v>0</v>
      </c>
      <c r="D123" s="128">
        <v>0</v>
      </c>
      <c r="E123" s="142">
        <f t="shared" si="32"/>
        <v>0</v>
      </c>
      <c r="F123" s="128">
        <v>0</v>
      </c>
      <c r="G123" s="128">
        <v>0</v>
      </c>
      <c r="H123" s="128">
        <f t="shared" si="24"/>
        <v>0</v>
      </c>
    </row>
    <row r="124" spans="1:8" s="56" customFormat="1">
      <c r="A124" s="109" t="s">
        <v>244</v>
      </c>
      <c r="B124" s="114" t="s">
        <v>53</v>
      </c>
      <c r="C124" s="128">
        <v>0</v>
      </c>
      <c r="D124" s="128">
        <v>0</v>
      </c>
      <c r="E124" s="142">
        <f t="shared" si="32"/>
        <v>0</v>
      </c>
      <c r="F124" s="128">
        <v>0</v>
      </c>
      <c r="G124" s="128">
        <v>0</v>
      </c>
      <c r="H124" s="128">
        <f t="shared" si="24"/>
        <v>0</v>
      </c>
    </row>
    <row r="125" spans="1:8" s="56" customFormat="1">
      <c r="A125" s="109" t="s">
        <v>245</v>
      </c>
      <c r="B125" s="114" t="s">
        <v>54</v>
      </c>
      <c r="C125" s="128">
        <v>0</v>
      </c>
      <c r="D125" s="128">
        <v>0</v>
      </c>
      <c r="E125" s="142">
        <f t="shared" si="32"/>
        <v>0</v>
      </c>
      <c r="F125" s="128">
        <v>0</v>
      </c>
      <c r="G125" s="128">
        <v>0</v>
      </c>
      <c r="H125" s="128">
        <f t="shared" si="24"/>
        <v>0</v>
      </c>
    </row>
    <row r="126" spans="1:8" s="56" customFormat="1">
      <c r="A126" s="109" t="s">
        <v>246</v>
      </c>
      <c r="B126" s="114" t="s">
        <v>55</v>
      </c>
      <c r="C126" s="128">
        <v>0</v>
      </c>
      <c r="D126" s="128">
        <v>0</v>
      </c>
      <c r="E126" s="142">
        <f t="shared" si="32"/>
        <v>0</v>
      </c>
      <c r="F126" s="128">
        <v>0</v>
      </c>
      <c r="G126" s="128">
        <v>0</v>
      </c>
      <c r="H126" s="128">
        <f t="shared" si="24"/>
        <v>0</v>
      </c>
    </row>
    <row r="127" spans="1:8" s="56" customFormat="1">
      <c r="A127" s="109" t="s">
        <v>247</v>
      </c>
      <c r="B127" s="114" t="s">
        <v>56</v>
      </c>
      <c r="C127" s="128">
        <v>0</v>
      </c>
      <c r="D127" s="128">
        <v>0</v>
      </c>
      <c r="E127" s="142">
        <f t="shared" si="32"/>
        <v>0</v>
      </c>
      <c r="F127" s="128">
        <v>0</v>
      </c>
      <c r="G127" s="128">
        <v>0</v>
      </c>
      <c r="H127" s="128">
        <f t="shared" si="24"/>
        <v>0</v>
      </c>
    </row>
    <row r="128" spans="1:8" s="56" customFormat="1">
      <c r="A128" s="189" t="s">
        <v>57</v>
      </c>
      <c r="B128" s="190"/>
      <c r="C128" s="129">
        <f>SUM(C129:C131)</f>
        <v>383028471</v>
      </c>
      <c r="D128" s="129">
        <f t="shared" ref="D128:G128" si="33">SUM(D129:D131)</f>
        <v>130060510.67</v>
      </c>
      <c r="E128" s="129">
        <f t="shared" si="33"/>
        <v>513088981.67000002</v>
      </c>
      <c r="F128" s="129">
        <f t="shared" si="33"/>
        <v>101380217.77</v>
      </c>
      <c r="G128" s="129">
        <f t="shared" si="33"/>
        <v>99778406.359999999</v>
      </c>
      <c r="H128" s="129">
        <f t="shared" si="24"/>
        <v>411708763.90000004</v>
      </c>
    </row>
    <row r="129" spans="1:8" s="56" customFormat="1">
      <c r="A129" s="109" t="s">
        <v>248</v>
      </c>
      <c r="B129" s="114" t="s">
        <v>58</v>
      </c>
      <c r="C129" s="128">
        <v>0</v>
      </c>
      <c r="D129" s="128">
        <v>0</v>
      </c>
      <c r="E129" s="142">
        <f t="shared" ref="E129:E131" si="34">C129+D129</f>
        <v>0</v>
      </c>
      <c r="F129" s="128">
        <v>0</v>
      </c>
      <c r="G129" s="128">
        <v>0</v>
      </c>
      <c r="H129" s="128">
        <f t="shared" si="24"/>
        <v>0</v>
      </c>
    </row>
    <row r="130" spans="1:8" s="56" customFormat="1">
      <c r="A130" s="109" t="s">
        <v>249</v>
      </c>
      <c r="B130" s="114" t="s">
        <v>59</v>
      </c>
      <c r="C130" s="128">
        <v>383028471</v>
      </c>
      <c r="D130" s="128">
        <v>130060510.67</v>
      </c>
      <c r="E130" s="142">
        <f t="shared" si="34"/>
        <v>513088981.67000002</v>
      </c>
      <c r="F130" s="128">
        <v>101380217.77</v>
      </c>
      <c r="G130" s="128">
        <v>99778406.359999999</v>
      </c>
      <c r="H130" s="128">
        <f t="shared" si="24"/>
        <v>411708763.90000004</v>
      </c>
    </row>
    <row r="131" spans="1:8" s="56" customFormat="1">
      <c r="A131" s="109" t="s">
        <v>250</v>
      </c>
      <c r="B131" s="114" t="s">
        <v>60</v>
      </c>
      <c r="C131" s="128">
        <v>0</v>
      </c>
      <c r="D131" s="128">
        <v>0</v>
      </c>
      <c r="E131" s="142">
        <f t="shared" si="34"/>
        <v>0</v>
      </c>
      <c r="F131" s="128">
        <v>0</v>
      </c>
      <c r="G131" s="128">
        <v>0</v>
      </c>
      <c r="H131" s="128">
        <f t="shared" si="24"/>
        <v>0</v>
      </c>
    </row>
    <row r="132" spans="1:8" s="56" customFormat="1">
      <c r="A132" s="189" t="s">
        <v>61</v>
      </c>
      <c r="B132" s="190"/>
      <c r="C132" s="129">
        <f>SUM(C133:C140)</f>
        <v>0</v>
      </c>
      <c r="D132" s="129">
        <f t="shared" ref="D132:G132" si="35">SUM(D133:D140)</f>
        <v>0</v>
      </c>
      <c r="E132" s="129">
        <f t="shared" si="35"/>
        <v>0</v>
      </c>
      <c r="F132" s="129">
        <f t="shared" si="35"/>
        <v>0</v>
      </c>
      <c r="G132" s="129">
        <f t="shared" si="35"/>
        <v>0</v>
      </c>
      <c r="H132" s="129">
        <f t="shared" si="24"/>
        <v>0</v>
      </c>
    </row>
    <row r="133" spans="1:8" s="56" customFormat="1">
      <c r="A133" s="109" t="s">
        <v>251</v>
      </c>
      <c r="B133" s="114" t="s">
        <v>62</v>
      </c>
      <c r="C133" s="128">
        <v>0</v>
      </c>
      <c r="D133" s="128">
        <v>0</v>
      </c>
      <c r="E133" s="142">
        <f t="shared" ref="E133:E140" si="36">C133+D133</f>
        <v>0</v>
      </c>
      <c r="F133" s="128">
        <v>0</v>
      </c>
      <c r="G133" s="128">
        <v>0</v>
      </c>
      <c r="H133" s="128">
        <f t="shared" si="24"/>
        <v>0</v>
      </c>
    </row>
    <row r="134" spans="1:8" s="56" customFormat="1">
      <c r="A134" s="109" t="s">
        <v>252</v>
      </c>
      <c r="B134" s="114" t="s">
        <v>63</v>
      </c>
      <c r="C134" s="128">
        <v>0</v>
      </c>
      <c r="D134" s="128">
        <v>0</v>
      </c>
      <c r="E134" s="142">
        <f t="shared" si="36"/>
        <v>0</v>
      </c>
      <c r="F134" s="128">
        <v>0</v>
      </c>
      <c r="G134" s="128">
        <v>0</v>
      </c>
      <c r="H134" s="128">
        <f t="shared" si="24"/>
        <v>0</v>
      </c>
    </row>
    <row r="135" spans="1:8" s="56" customFormat="1">
      <c r="A135" s="109" t="s">
        <v>253</v>
      </c>
      <c r="B135" s="114" t="s">
        <v>64</v>
      </c>
      <c r="C135" s="128">
        <v>0</v>
      </c>
      <c r="D135" s="128">
        <v>0</v>
      </c>
      <c r="E135" s="142">
        <f t="shared" si="36"/>
        <v>0</v>
      </c>
      <c r="F135" s="128">
        <v>0</v>
      </c>
      <c r="G135" s="128">
        <v>0</v>
      </c>
      <c r="H135" s="128">
        <f t="shared" si="24"/>
        <v>0</v>
      </c>
    </row>
    <row r="136" spans="1:8" s="56" customFormat="1">
      <c r="A136" s="109" t="s">
        <v>254</v>
      </c>
      <c r="B136" s="114" t="s">
        <v>65</v>
      </c>
      <c r="C136" s="128">
        <v>0</v>
      </c>
      <c r="D136" s="128">
        <v>0</v>
      </c>
      <c r="E136" s="142">
        <f t="shared" si="36"/>
        <v>0</v>
      </c>
      <c r="F136" s="128">
        <v>0</v>
      </c>
      <c r="G136" s="128">
        <v>0</v>
      </c>
      <c r="H136" s="128">
        <f t="shared" si="24"/>
        <v>0</v>
      </c>
    </row>
    <row r="137" spans="1:8" s="56" customFormat="1">
      <c r="A137" s="109" t="s">
        <v>255</v>
      </c>
      <c r="B137" s="114" t="s">
        <v>66</v>
      </c>
      <c r="C137" s="128">
        <v>0</v>
      </c>
      <c r="D137" s="128">
        <v>0</v>
      </c>
      <c r="E137" s="142">
        <f t="shared" si="36"/>
        <v>0</v>
      </c>
      <c r="F137" s="128">
        <v>0</v>
      </c>
      <c r="G137" s="128">
        <v>0</v>
      </c>
      <c r="H137" s="128">
        <f t="shared" si="24"/>
        <v>0</v>
      </c>
    </row>
    <row r="138" spans="1:8" s="56" customFormat="1">
      <c r="A138" s="109" t="s">
        <v>256</v>
      </c>
      <c r="B138" s="114" t="s">
        <v>67</v>
      </c>
      <c r="C138" s="128">
        <v>0</v>
      </c>
      <c r="D138" s="128">
        <v>0</v>
      </c>
      <c r="E138" s="142">
        <f t="shared" si="36"/>
        <v>0</v>
      </c>
      <c r="F138" s="128">
        <v>0</v>
      </c>
      <c r="G138" s="128">
        <v>0</v>
      </c>
      <c r="H138" s="128">
        <f t="shared" si="24"/>
        <v>0</v>
      </c>
    </row>
    <row r="139" spans="1:8" s="56" customFormat="1">
      <c r="A139" s="109"/>
      <c r="B139" s="114" t="s">
        <v>68</v>
      </c>
      <c r="C139" s="128">
        <v>0</v>
      </c>
      <c r="D139" s="128">
        <v>0</v>
      </c>
      <c r="E139" s="142">
        <f t="shared" si="36"/>
        <v>0</v>
      </c>
      <c r="F139" s="128">
        <v>0</v>
      </c>
      <c r="G139" s="128">
        <v>0</v>
      </c>
      <c r="H139" s="128">
        <f t="shared" si="24"/>
        <v>0</v>
      </c>
    </row>
    <row r="140" spans="1:8" s="56" customFormat="1">
      <c r="A140" s="109" t="s">
        <v>257</v>
      </c>
      <c r="B140" s="114" t="s">
        <v>69</v>
      </c>
      <c r="C140" s="128">
        <v>0</v>
      </c>
      <c r="D140" s="128">
        <v>0</v>
      </c>
      <c r="E140" s="142">
        <f t="shared" si="36"/>
        <v>0</v>
      </c>
      <c r="F140" s="128">
        <v>0</v>
      </c>
      <c r="G140" s="128">
        <v>0</v>
      </c>
      <c r="H140" s="128">
        <f t="shared" si="24"/>
        <v>0</v>
      </c>
    </row>
    <row r="141" spans="1:8" s="56" customFormat="1">
      <c r="A141" s="189" t="s">
        <v>70</v>
      </c>
      <c r="B141" s="190"/>
      <c r="C141" s="129">
        <f>SUM(C142:C144)</f>
        <v>0</v>
      </c>
      <c r="D141" s="129">
        <f t="shared" ref="D141:G141" si="37">SUM(D142:D144)</f>
        <v>0</v>
      </c>
      <c r="E141" s="129">
        <f t="shared" si="37"/>
        <v>0</v>
      </c>
      <c r="F141" s="129">
        <f t="shared" si="37"/>
        <v>0</v>
      </c>
      <c r="G141" s="129">
        <f t="shared" si="37"/>
        <v>0</v>
      </c>
      <c r="H141" s="129">
        <f t="shared" si="24"/>
        <v>0</v>
      </c>
    </row>
    <row r="142" spans="1:8" s="56" customFormat="1">
      <c r="A142" s="109" t="s">
        <v>258</v>
      </c>
      <c r="B142" s="114" t="s">
        <v>71</v>
      </c>
      <c r="C142" s="128">
        <v>0</v>
      </c>
      <c r="D142" s="128">
        <v>0</v>
      </c>
      <c r="E142" s="142">
        <f t="shared" ref="E142:E144" si="38">C142+D142</f>
        <v>0</v>
      </c>
      <c r="F142" s="128">
        <v>0</v>
      </c>
      <c r="G142" s="128">
        <v>0</v>
      </c>
      <c r="H142" s="128">
        <f t="shared" si="24"/>
        <v>0</v>
      </c>
    </row>
    <row r="143" spans="1:8" s="56" customFormat="1">
      <c r="A143" s="109" t="s">
        <v>259</v>
      </c>
      <c r="B143" s="114" t="s">
        <v>72</v>
      </c>
      <c r="C143" s="128">
        <v>0</v>
      </c>
      <c r="D143" s="128">
        <v>0</v>
      </c>
      <c r="E143" s="142">
        <f t="shared" si="38"/>
        <v>0</v>
      </c>
      <c r="F143" s="128">
        <v>0</v>
      </c>
      <c r="G143" s="128">
        <v>0</v>
      </c>
      <c r="H143" s="128">
        <f t="shared" si="24"/>
        <v>0</v>
      </c>
    </row>
    <row r="144" spans="1:8" s="56" customFormat="1">
      <c r="A144" s="109" t="s">
        <v>324</v>
      </c>
      <c r="B144" s="114" t="s">
        <v>73</v>
      </c>
      <c r="C144" s="128">
        <v>0</v>
      </c>
      <c r="D144" s="128">
        <v>0</v>
      </c>
      <c r="E144" s="142">
        <f t="shared" si="38"/>
        <v>0</v>
      </c>
      <c r="F144" s="128">
        <v>0</v>
      </c>
      <c r="G144" s="128">
        <v>0</v>
      </c>
      <c r="H144" s="128">
        <f t="shared" si="24"/>
        <v>0</v>
      </c>
    </row>
    <row r="145" spans="1:8" s="56" customFormat="1">
      <c r="A145" s="189" t="s">
        <v>74</v>
      </c>
      <c r="B145" s="190"/>
      <c r="C145" s="129">
        <f>SUM(C146:C152)</f>
        <v>0</v>
      </c>
      <c r="D145" s="129">
        <f t="shared" ref="D145:G145" si="39">SUM(D146:D152)</f>
        <v>0</v>
      </c>
      <c r="E145" s="129">
        <f t="shared" si="39"/>
        <v>0</v>
      </c>
      <c r="F145" s="129">
        <f t="shared" si="39"/>
        <v>0</v>
      </c>
      <c r="G145" s="129">
        <f t="shared" si="39"/>
        <v>0</v>
      </c>
      <c r="H145" s="129">
        <f t="shared" ref="H145:H152" si="40">E145-F145</f>
        <v>0</v>
      </c>
    </row>
    <row r="146" spans="1:8" s="56" customFormat="1">
      <c r="A146" s="109" t="s">
        <v>260</v>
      </c>
      <c r="B146" s="114" t="s">
        <v>75</v>
      </c>
      <c r="C146" s="128">
        <v>0</v>
      </c>
      <c r="D146" s="128">
        <v>0</v>
      </c>
      <c r="E146" s="142">
        <f t="shared" ref="E146:E152" si="41">C146+D146</f>
        <v>0</v>
      </c>
      <c r="F146" s="128">
        <v>0</v>
      </c>
      <c r="G146" s="128">
        <v>0</v>
      </c>
      <c r="H146" s="128">
        <f t="shared" si="40"/>
        <v>0</v>
      </c>
    </row>
    <row r="147" spans="1:8" s="56" customFormat="1">
      <c r="A147" s="109" t="s">
        <v>261</v>
      </c>
      <c r="B147" s="114" t="s">
        <v>76</v>
      </c>
      <c r="C147" s="128">
        <v>0</v>
      </c>
      <c r="D147" s="128">
        <v>0</v>
      </c>
      <c r="E147" s="142">
        <f t="shared" si="41"/>
        <v>0</v>
      </c>
      <c r="F147" s="128">
        <v>0</v>
      </c>
      <c r="G147" s="128">
        <v>0</v>
      </c>
      <c r="H147" s="128">
        <f t="shared" si="40"/>
        <v>0</v>
      </c>
    </row>
    <row r="148" spans="1:8" s="56" customFormat="1">
      <c r="A148" s="109" t="s">
        <v>262</v>
      </c>
      <c r="B148" s="114" t="s">
        <v>77</v>
      </c>
      <c r="C148" s="128">
        <v>0</v>
      </c>
      <c r="D148" s="128">
        <v>0</v>
      </c>
      <c r="E148" s="142">
        <f t="shared" si="41"/>
        <v>0</v>
      </c>
      <c r="F148" s="128">
        <v>0</v>
      </c>
      <c r="G148" s="128">
        <v>0</v>
      </c>
      <c r="H148" s="128">
        <f t="shared" si="40"/>
        <v>0</v>
      </c>
    </row>
    <row r="149" spans="1:8" s="56" customFormat="1">
      <c r="A149" s="109" t="s">
        <v>263</v>
      </c>
      <c r="B149" s="114" t="s">
        <v>78</v>
      </c>
      <c r="C149" s="128">
        <v>0</v>
      </c>
      <c r="D149" s="128">
        <v>0</v>
      </c>
      <c r="E149" s="142">
        <f t="shared" si="41"/>
        <v>0</v>
      </c>
      <c r="F149" s="128">
        <v>0</v>
      </c>
      <c r="G149" s="128">
        <v>0</v>
      </c>
      <c r="H149" s="128">
        <f t="shared" si="40"/>
        <v>0</v>
      </c>
    </row>
    <row r="150" spans="1:8" s="56" customFormat="1">
      <c r="A150" s="109" t="s">
        <v>264</v>
      </c>
      <c r="B150" s="114" t="s">
        <v>79</v>
      </c>
      <c r="C150" s="128">
        <v>0</v>
      </c>
      <c r="D150" s="128">
        <v>0</v>
      </c>
      <c r="E150" s="142">
        <f t="shared" si="41"/>
        <v>0</v>
      </c>
      <c r="F150" s="128">
        <v>0</v>
      </c>
      <c r="G150" s="128">
        <v>0</v>
      </c>
      <c r="H150" s="128">
        <f t="shared" si="40"/>
        <v>0</v>
      </c>
    </row>
    <row r="151" spans="1:8" s="56" customFormat="1">
      <c r="A151" s="109" t="s">
        <v>265</v>
      </c>
      <c r="B151" s="114" t="s">
        <v>80</v>
      </c>
      <c r="C151" s="128">
        <v>0</v>
      </c>
      <c r="D151" s="128">
        <v>0</v>
      </c>
      <c r="E151" s="142">
        <f t="shared" si="41"/>
        <v>0</v>
      </c>
      <c r="F151" s="128">
        <v>0</v>
      </c>
      <c r="G151" s="128">
        <v>0</v>
      </c>
      <c r="H151" s="128">
        <f t="shared" si="40"/>
        <v>0</v>
      </c>
    </row>
    <row r="152" spans="1:8" s="56" customFormat="1">
      <c r="A152" s="109" t="s">
        <v>266</v>
      </c>
      <c r="B152" s="114" t="s">
        <v>81</v>
      </c>
      <c r="C152" s="128">
        <v>0</v>
      </c>
      <c r="D152" s="128">
        <v>0</v>
      </c>
      <c r="E152" s="142">
        <f t="shared" si="41"/>
        <v>0</v>
      </c>
      <c r="F152" s="128">
        <v>0</v>
      </c>
      <c r="G152" s="128">
        <v>0</v>
      </c>
      <c r="H152" s="128">
        <f t="shared" si="40"/>
        <v>0</v>
      </c>
    </row>
    <row r="153" spans="1:8" s="56" customFormat="1" ht="5.0999999999999996" customHeight="1">
      <c r="A153" s="112"/>
      <c r="B153" s="115"/>
      <c r="C153" s="128"/>
      <c r="D153" s="128"/>
      <c r="E153" s="128"/>
      <c r="F153" s="128"/>
      <c r="G153" s="128"/>
      <c r="H153" s="128"/>
    </row>
    <row r="154" spans="1:8" s="56" customFormat="1">
      <c r="A154" s="191" t="s">
        <v>83</v>
      </c>
      <c r="B154" s="192"/>
      <c r="C154" s="129">
        <f>C4+C79</f>
        <v>462433217.31999999</v>
      </c>
      <c r="D154" s="129">
        <f t="shared" ref="D154:H154" si="42">D4+D79</f>
        <v>192605937.59999999</v>
      </c>
      <c r="E154" s="129">
        <f t="shared" si="42"/>
        <v>655039154.92000008</v>
      </c>
      <c r="F154" s="129">
        <f t="shared" si="42"/>
        <v>173385677.99000001</v>
      </c>
      <c r="G154" s="129">
        <f t="shared" si="42"/>
        <v>168790639.64999998</v>
      </c>
      <c r="H154" s="129">
        <f t="shared" si="42"/>
        <v>481653476.93000007</v>
      </c>
    </row>
    <row r="155" spans="1:8" s="56" customFormat="1" ht="5.0999999999999996" customHeight="1">
      <c r="A155" s="116"/>
      <c r="B155" s="117"/>
      <c r="C155" s="73"/>
      <c r="D155" s="73"/>
      <c r="E155" s="73"/>
      <c r="F155" s="73"/>
      <c r="G155" s="73"/>
      <c r="H155" s="73"/>
    </row>
    <row r="156" spans="1:8" s="56" customFormat="1" ht="15">
      <c r="B156" s="36" t="s">
        <v>611</v>
      </c>
      <c r="C156" s="57"/>
      <c r="D156" s="57"/>
      <c r="E156" s="57"/>
      <c r="F156" s="57"/>
      <c r="G156" s="57"/>
    </row>
    <row r="157" spans="1:8" s="56" customFormat="1">
      <c r="C157" s="57"/>
      <c r="D157" s="57"/>
      <c r="E157" s="57"/>
      <c r="F157" s="57"/>
      <c r="G157" s="57"/>
      <c r="H157" s="58"/>
    </row>
    <row r="158" spans="1:8" s="56" customFormat="1">
      <c r="C158" s="57"/>
      <c r="D158" s="57"/>
      <c r="E158" s="57"/>
      <c r="F158" s="57"/>
      <c r="G158" s="57"/>
    </row>
    <row r="159" spans="1:8" s="56" customFormat="1">
      <c r="C159" s="57"/>
      <c r="D159" s="57"/>
      <c r="E159" s="57"/>
      <c r="F159" s="57"/>
      <c r="G159" s="57"/>
    </row>
    <row r="160" spans="1:8" s="56" customFormat="1" ht="22.5" customHeight="1">
      <c r="B160" s="39" t="s">
        <v>612</v>
      </c>
      <c r="C160" s="57"/>
      <c r="D160" s="57"/>
      <c r="E160" s="59" t="s">
        <v>612</v>
      </c>
      <c r="F160" s="57"/>
      <c r="G160" s="57"/>
    </row>
    <row r="161" spans="2:7" s="56" customFormat="1">
      <c r="B161" s="41" t="s">
        <v>613</v>
      </c>
      <c r="C161" s="57"/>
      <c r="D161" s="57"/>
      <c r="E161" s="42" t="s">
        <v>617</v>
      </c>
      <c r="F161" s="57"/>
      <c r="G161" s="57"/>
    </row>
    <row r="162" spans="2:7" s="56" customFormat="1">
      <c r="B162" s="43" t="s">
        <v>615</v>
      </c>
      <c r="C162" s="57"/>
      <c r="D162" s="57"/>
      <c r="E162" s="49" t="s">
        <v>616</v>
      </c>
      <c r="F162" s="57"/>
      <c r="G162" s="57"/>
    </row>
    <row r="163" spans="2:7" s="56" customFormat="1"/>
    <row r="164" spans="2:7" s="56" customFormat="1"/>
    <row r="165" spans="2:7" s="56" customFormat="1"/>
  </sheetData>
  <mergeCells count="25">
    <mergeCell ref="A128:B128"/>
    <mergeCell ref="A132:B132"/>
    <mergeCell ref="A141:B141"/>
    <mergeCell ref="A145:B145"/>
    <mergeCell ref="A154:B154"/>
    <mergeCell ref="A80:B80"/>
    <mergeCell ref="A88:B88"/>
    <mergeCell ref="A98:B98"/>
    <mergeCell ref="A108:B108"/>
    <mergeCell ref="A118:B118"/>
    <mergeCell ref="A53:B53"/>
    <mergeCell ref="A57:B57"/>
    <mergeCell ref="A66:B66"/>
    <mergeCell ref="A70:B70"/>
    <mergeCell ref="A79:B79"/>
    <mergeCell ref="A5:B5"/>
    <mergeCell ref="A13:B13"/>
    <mergeCell ref="A23:B23"/>
    <mergeCell ref="A33:B33"/>
    <mergeCell ref="A43:B43"/>
    <mergeCell ref="C2:G2"/>
    <mergeCell ref="A2:B2"/>
    <mergeCell ref="A1:H1"/>
    <mergeCell ref="A3:B3"/>
    <mergeCell ref="A4:B4"/>
  </mergeCells>
  <pageMargins left="0.7" right="0.7" top="0.75" bottom="0.75" header="0.3" footer="0.3"/>
  <pageSetup orientation="portrait" horizontalDpi="300" verticalDpi="300" r:id="rId1"/>
  <ignoredErrors>
    <ignoredError sqref="E13 E23 E33 E43 E53 E57 E66 E88 E98 E108 E118 E128 E132 E141" formula="1"/>
    <ignoredError sqref="C70:D70 F70:G70 C145:D145 F145:G145" formulaRange="1"/>
    <ignoredError sqref="E70 E145" formula="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workbookViewId="0">
      <selection sqref="A1:H34"/>
    </sheetView>
  </sheetViews>
  <sheetFormatPr baseColWidth="10" defaultRowHeight="11.25"/>
  <cols>
    <col min="1" max="1" width="45.83203125" style="7" customWidth="1"/>
    <col min="2" max="7" width="16.83203125" style="7" customWidth="1"/>
    <col min="8" max="12" width="12" style="38"/>
    <col min="13" max="16384" width="12" style="7"/>
  </cols>
  <sheetData>
    <row r="1" spans="1:7" ht="56.1" customHeight="1">
      <c r="A1" s="151" t="s">
        <v>625</v>
      </c>
      <c r="B1" s="174"/>
      <c r="C1" s="174"/>
      <c r="D1" s="174"/>
      <c r="E1" s="174"/>
      <c r="F1" s="174"/>
      <c r="G1" s="193"/>
    </row>
    <row r="2" spans="1:7">
      <c r="A2" s="8"/>
      <c r="B2" s="194" t="s">
        <v>0</v>
      </c>
      <c r="C2" s="194"/>
      <c r="D2" s="194"/>
      <c r="E2" s="194"/>
      <c r="F2" s="194"/>
      <c r="G2" s="8"/>
    </row>
    <row r="3" spans="1:7" ht="22.5">
      <c r="A3" s="9" t="s">
        <v>1</v>
      </c>
      <c r="B3" s="10" t="s">
        <v>2</v>
      </c>
      <c r="C3" s="10" t="s">
        <v>84</v>
      </c>
      <c r="D3" s="10" t="s">
        <v>85</v>
      </c>
      <c r="E3" s="10" t="s">
        <v>5</v>
      </c>
      <c r="F3" s="10" t="s">
        <v>86</v>
      </c>
      <c r="G3" s="9" t="s">
        <v>87</v>
      </c>
    </row>
    <row r="4" spans="1:7" s="38" customFormat="1">
      <c r="A4" s="118" t="s">
        <v>88</v>
      </c>
      <c r="B4" s="61"/>
      <c r="C4" s="61"/>
      <c r="D4" s="61"/>
      <c r="E4" s="61"/>
      <c r="F4" s="61"/>
      <c r="G4" s="61"/>
    </row>
    <row r="5" spans="1:7" s="38" customFormat="1">
      <c r="A5" s="119" t="s">
        <v>89</v>
      </c>
      <c r="B5" s="129">
        <f>SUM(B6:B13)</f>
        <v>75371079.319999993</v>
      </c>
      <c r="C5" s="129">
        <f t="shared" ref="C5:G5" si="0">SUM(C6:C13)</f>
        <v>62545426.93</v>
      </c>
      <c r="D5" s="129">
        <f t="shared" si="0"/>
        <v>137916506.25</v>
      </c>
      <c r="E5" s="129">
        <f t="shared" si="0"/>
        <v>69741271.879999995</v>
      </c>
      <c r="F5" s="129">
        <f t="shared" si="0"/>
        <v>68456582.849999994</v>
      </c>
      <c r="G5" s="129">
        <f t="shared" si="0"/>
        <v>68175234.370000005</v>
      </c>
    </row>
    <row r="6" spans="1:7" s="38" customFormat="1">
      <c r="A6" s="120" t="s">
        <v>325</v>
      </c>
      <c r="B6" s="128">
        <v>75371079.319999993</v>
      </c>
      <c r="C6" s="128">
        <v>62545426.93</v>
      </c>
      <c r="D6" s="128">
        <f>B6+C6</f>
        <v>137916506.25</v>
      </c>
      <c r="E6" s="128">
        <v>69741271.879999995</v>
      </c>
      <c r="F6" s="128">
        <v>68456582.849999994</v>
      </c>
      <c r="G6" s="128">
        <f>D6-E6</f>
        <v>68175234.370000005</v>
      </c>
    </row>
    <row r="7" spans="1:7" s="38" customFormat="1">
      <c r="A7" s="120" t="s">
        <v>90</v>
      </c>
      <c r="B7" s="128">
        <v>0</v>
      </c>
      <c r="C7" s="128">
        <v>0</v>
      </c>
      <c r="D7" s="128">
        <f t="shared" ref="D7:D12" si="1">B7+C7</f>
        <v>0</v>
      </c>
      <c r="E7" s="128">
        <v>0</v>
      </c>
      <c r="F7" s="128">
        <v>0</v>
      </c>
      <c r="G7" s="128">
        <f t="shared" ref="G7:G12" si="2">D7-E7</f>
        <v>0</v>
      </c>
    </row>
    <row r="8" spans="1:7" s="38" customFormat="1">
      <c r="A8" s="120" t="s">
        <v>91</v>
      </c>
      <c r="B8" s="128">
        <v>0</v>
      </c>
      <c r="C8" s="128">
        <v>0</v>
      </c>
      <c r="D8" s="128">
        <f t="shared" si="1"/>
        <v>0</v>
      </c>
      <c r="E8" s="128">
        <v>0</v>
      </c>
      <c r="F8" s="128">
        <v>0</v>
      </c>
      <c r="G8" s="128">
        <f t="shared" si="2"/>
        <v>0</v>
      </c>
    </row>
    <row r="9" spans="1:7" s="38" customFormat="1">
      <c r="A9" s="120" t="s">
        <v>92</v>
      </c>
      <c r="B9" s="128">
        <v>0</v>
      </c>
      <c r="C9" s="128">
        <v>0</v>
      </c>
      <c r="D9" s="128">
        <f t="shared" si="1"/>
        <v>0</v>
      </c>
      <c r="E9" s="128">
        <v>0</v>
      </c>
      <c r="F9" s="128">
        <v>0</v>
      </c>
      <c r="G9" s="128">
        <f t="shared" si="2"/>
        <v>0</v>
      </c>
    </row>
    <row r="10" spans="1:7" s="38" customFormat="1">
      <c r="A10" s="120" t="s">
        <v>93</v>
      </c>
      <c r="B10" s="128">
        <v>0</v>
      </c>
      <c r="C10" s="128">
        <v>0</v>
      </c>
      <c r="D10" s="128">
        <f t="shared" si="1"/>
        <v>0</v>
      </c>
      <c r="E10" s="128">
        <v>0</v>
      </c>
      <c r="F10" s="128">
        <v>0</v>
      </c>
      <c r="G10" s="128">
        <f t="shared" si="2"/>
        <v>0</v>
      </c>
    </row>
    <row r="11" spans="1:7" s="38" customFormat="1">
      <c r="A11" s="120" t="s">
        <v>94</v>
      </c>
      <c r="B11" s="128">
        <v>0</v>
      </c>
      <c r="C11" s="128">
        <v>0</v>
      </c>
      <c r="D11" s="128">
        <f t="shared" si="1"/>
        <v>0</v>
      </c>
      <c r="E11" s="128">
        <v>0</v>
      </c>
      <c r="F11" s="128">
        <v>0</v>
      </c>
      <c r="G11" s="128">
        <f t="shared" si="2"/>
        <v>0</v>
      </c>
    </row>
    <row r="12" spans="1:7" s="38" customFormat="1">
      <c r="A12" s="120" t="s">
        <v>95</v>
      </c>
      <c r="B12" s="128">
        <v>0</v>
      </c>
      <c r="C12" s="128">
        <v>0</v>
      </c>
      <c r="D12" s="128">
        <f t="shared" si="1"/>
        <v>0</v>
      </c>
      <c r="E12" s="128">
        <v>0</v>
      </c>
      <c r="F12" s="128">
        <v>0</v>
      </c>
      <c r="G12" s="128">
        <f t="shared" si="2"/>
        <v>0</v>
      </c>
    </row>
    <row r="13" spans="1:7" s="38" customFormat="1">
      <c r="A13" s="120"/>
      <c r="B13" s="128"/>
      <c r="C13" s="128"/>
      <c r="D13" s="128"/>
      <c r="E13" s="128"/>
      <c r="F13" s="128"/>
      <c r="G13" s="128"/>
    </row>
    <row r="14" spans="1:7" s="38" customFormat="1" ht="5.0999999999999996" customHeight="1">
      <c r="A14" s="120"/>
      <c r="B14" s="128"/>
      <c r="C14" s="128"/>
      <c r="D14" s="128"/>
      <c r="E14" s="128"/>
      <c r="F14" s="128"/>
      <c r="G14" s="128"/>
    </row>
    <row r="15" spans="1:7" s="38" customFormat="1">
      <c r="A15" s="79" t="s">
        <v>96</v>
      </c>
      <c r="B15" s="128"/>
      <c r="C15" s="128"/>
      <c r="D15" s="128"/>
      <c r="E15" s="128"/>
      <c r="F15" s="128"/>
      <c r="G15" s="128"/>
    </row>
    <row r="16" spans="1:7" s="38" customFormat="1">
      <c r="A16" s="79" t="s">
        <v>97</v>
      </c>
      <c r="B16" s="129">
        <f>SUM(B17:B24)</f>
        <v>387062138</v>
      </c>
      <c r="C16" s="129">
        <f t="shared" ref="C16:G16" si="3">SUM(C17:C24)</f>
        <v>130060510.67</v>
      </c>
      <c r="D16" s="129">
        <f t="shared" si="3"/>
        <v>517122648.67000002</v>
      </c>
      <c r="E16" s="129">
        <f t="shared" si="3"/>
        <v>103644406.11</v>
      </c>
      <c r="F16" s="129">
        <f t="shared" si="3"/>
        <v>100334056.8</v>
      </c>
      <c r="G16" s="129">
        <f t="shared" si="3"/>
        <v>413478242.56</v>
      </c>
    </row>
    <row r="17" spans="1:8" s="38" customFormat="1">
      <c r="A17" s="120" t="s">
        <v>325</v>
      </c>
      <c r="B17" s="128">
        <v>387062138</v>
      </c>
      <c r="C17" s="128">
        <v>130060510.67</v>
      </c>
      <c r="D17" s="128">
        <f>B17+C17</f>
        <v>517122648.67000002</v>
      </c>
      <c r="E17" s="128">
        <v>103644406.11</v>
      </c>
      <c r="F17" s="128">
        <v>100334056.8</v>
      </c>
      <c r="G17" s="128">
        <f t="shared" ref="G17:G25" si="4">D17-E17</f>
        <v>413478242.56</v>
      </c>
    </row>
    <row r="18" spans="1:8" s="38" customFormat="1">
      <c r="A18" s="120" t="s">
        <v>90</v>
      </c>
      <c r="B18" s="128">
        <v>0</v>
      </c>
      <c r="C18" s="128">
        <v>0</v>
      </c>
      <c r="D18" s="128">
        <f t="shared" ref="D18:D25" si="5">B18+C18</f>
        <v>0</v>
      </c>
      <c r="E18" s="128">
        <v>0</v>
      </c>
      <c r="F18" s="128">
        <v>0</v>
      </c>
      <c r="G18" s="128">
        <f t="shared" si="4"/>
        <v>0</v>
      </c>
    </row>
    <row r="19" spans="1:8" s="38" customFormat="1">
      <c r="A19" s="120" t="s">
        <v>91</v>
      </c>
      <c r="B19" s="128">
        <v>0</v>
      </c>
      <c r="C19" s="128">
        <v>0</v>
      </c>
      <c r="D19" s="128">
        <f t="shared" si="5"/>
        <v>0</v>
      </c>
      <c r="E19" s="128">
        <v>0</v>
      </c>
      <c r="F19" s="128">
        <v>0</v>
      </c>
      <c r="G19" s="128">
        <f t="shared" si="4"/>
        <v>0</v>
      </c>
    </row>
    <row r="20" spans="1:8" s="38" customFormat="1">
      <c r="A20" s="120" t="s">
        <v>92</v>
      </c>
      <c r="B20" s="128">
        <v>0</v>
      </c>
      <c r="C20" s="128">
        <v>0</v>
      </c>
      <c r="D20" s="128">
        <f t="shared" si="5"/>
        <v>0</v>
      </c>
      <c r="E20" s="128">
        <v>0</v>
      </c>
      <c r="F20" s="128">
        <v>0</v>
      </c>
      <c r="G20" s="128">
        <f t="shared" si="4"/>
        <v>0</v>
      </c>
    </row>
    <row r="21" spans="1:8" s="38" customFormat="1">
      <c r="A21" s="120" t="s">
        <v>93</v>
      </c>
      <c r="B21" s="128">
        <v>0</v>
      </c>
      <c r="C21" s="128">
        <v>0</v>
      </c>
      <c r="D21" s="128">
        <f t="shared" si="5"/>
        <v>0</v>
      </c>
      <c r="E21" s="128">
        <v>0</v>
      </c>
      <c r="F21" s="128">
        <v>0</v>
      </c>
      <c r="G21" s="128">
        <f t="shared" si="4"/>
        <v>0</v>
      </c>
    </row>
    <row r="22" spans="1:8" s="38" customFormat="1">
      <c r="A22" s="120" t="s">
        <v>94</v>
      </c>
      <c r="B22" s="128">
        <v>0</v>
      </c>
      <c r="C22" s="128">
        <v>0</v>
      </c>
      <c r="D22" s="128">
        <f t="shared" si="5"/>
        <v>0</v>
      </c>
      <c r="E22" s="128">
        <v>0</v>
      </c>
      <c r="F22" s="128">
        <v>0</v>
      </c>
      <c r="G22" s="128">
        <f t="shared" si="4"/>
        <v>0</v>
      </c>
    </row>
    <row r="23" spans="1:8" s="38" customFormat="1">
      <c r="A23" s="120" t="s">
        <v>95</v>
      </c>
      <c r="B23" s="128">
        <v>0</v>
      </c>
      <c r="C23" s="128">
        <v>0</v>
      </c>
      <c r="D23" s="128">
        <f t="shared" si="5"/>
        <v>0</v>
      </c>
      <c r="E23" s="128">
        <v>0</v>
      </c>
      <c r="F23" s="128">
        <v>0</v>
      </c>
      <c r="G23" s="128">
        <f t="shared" si="4"/>
        <v>0</v>
      </c>
    </row>
    <row r="24" spans="1:8" s="38" customFormat="1">
      <c r="A24" s="120"/>
      <c r="B24" s="128">
        <v>0</v>
      </c>
      <c r="C24" s="128">
        <v>0</v>
      </c>
      <c r="D24" s="128">
        <f t="shared" si="5"/>
        <v>0</v>
      </c>
      <c r="E24" s="128">
        <v>0</v>
      </c>
      <c r="F24" s="128">
        <v>0</v>
      </c>
      <c r="G24" s="128">
        <f t="shared" si="4"/>
        <v>0</v>
      </c>
    </row>
    <row r="25" spans="1:8" s="38" customFormat="1" ht="5.0999999999999996" customHeight="1">
      <c r="A25" s="81"/>
      <c r="B25" s="128">
        <v>0</v>
      </c>
      <c r="C25" s="128">
        <v>0</v>
      </c>
      <c r="D25" s="128">
        <f t="shared" si="5"/>
        <v>0</v>
      </c>
      <c r="E25" s="128">
        <v>0</v>
      </c>
      <c r="F25" s="128">
        <v>0</v>
      </c>
      <c r="G25" s="128">
        <f t="shared" si="4"/>
        <v>0</v>
      </c>
    </row>
    <row r="26" spans="1:8" s="38" customFormat="1">
      <c r="A26" s="119" t="s">
        <v>83</v>
      </c>
      <c r="B26" s="129">
        <f>B5+B16</f>
        <v>462433217.31999999</v>
      </c>
      <c r="C26" s="129">
        <f t="shared" ref="C26:G26" si="6">C5+C16</f>
        <v>192605937.59999999</v>
      </c>
      <c r="D26" s="129">
        <f t="shared" si="6"/>
        <v>655039154.92000008</v>
      </c>
      <c r="E26" s="129">
        <f t="shared" si="6"/>
        <v>173385677.99000001</v>
      </c>
      <c r="F26" s="129">
        <f t="shared" si="6"/>
        <v>168790639.64999998</v>
      </c>
      <c r="G26" s="129">
        <f t="shared" si="6"/>
        <v>481653476.93000001</v>
      </c>
    </row>
    <row r="27" spans="1:8" s="38" customFormat="1" ht="5.0999999999999996" customHeight="1">
      <c r="A27" s="82"/>
      <c r="B27" s="73"/>
      <c r="C27" s="73"/>
      <c r="D27" s="73"/>
      <c r="E27" s="73"/>
      <c r="F27" s="73"/>
      <c r="G27" s="73"/>
    </row>
    <row r="28" spans="1:8" s="56" customFormat="1" ht="15">
      <c r="A28" s="36" t="s">
        <v>611</v>
      </c>
      <c r="B28" s="57"/>
      <c r="C28" s="57"/>
      <c r="D28" s="57"/>
      <c r="E28" s="57"/>
      <c r="F28" s="57"/>
    </row>
    <row r="29" spans="1:8" s="56" customFormat="1" ht="12.75">
      <c r="C29" s="57"/>
      <c r="D29" s="57"/>
      <c r="E29" s="57"/>
      <c r="F29" s="57"/>
      <c r="G29" s="57"/>
      <c r="H29" s="58"/>
    </row>
    <row r="30" spans="1:8" s="56" customFormat="1" ht="12.75">
      <c r="C30" s="57"/>
      <c r="D30" s="57"/>
      <c r="E30" s="57"/>
      <c r="F30" s="57"/>
      <c r="G30" s="57"/>
    </row>
    <row r="31" spans="1:8" s="56" customFormat="1" ht="12.75">
      <c r="C31" s="57"/>
      <c r="D31" s="57"/>
      <c r="E31" s="57"/>
      <c r="F31" s="57"/>
      <c r="G31" s="57"/>
    </row>
    <row r="32" spans="1:8" s="56" customFormat="1" ht="22.5" customHeight="1">
      <c r="B32" s="39" t="s">
        <v>612</v>
      </c>
      <c r="C32" s="57"/>
      <c r="D32" s="57"/>
      <c r="E32" s="59" t="s">
        <v>612</v>
      </c>
      <c r="F32" s="57"/>
      <c r="G32" s="57"/>
    </row>
    <row r="33" spans="2:7" s="56" customFormat="1" ht="12.75">
      <c r="B33" s="41" t="s">
        <v>613</v>
      </c>
      <c r="C33" s="57"/>
      <c r="D33" s="57"/>
      <c r="E33" s="42" t="s">
        <v>617</v>
      </c>
      <c r="F33" s="57"/>
      <c r="G33" s="57"/>
    </row>
    <row r="34" spans="2:7" s="56" customFormat="1" ht="12.75">
      <c r="B34" s="43" t="s">
        <v>615</v>
      </c>
      <c r="C34" s="57"/>
      <c r="D34" s="57"/>
      <c r="E34" s="49" t="s">
        <v>616</v>
      </c>
      <c r="F34" s="57"/>
      <c r="G34" s="57"/>
    </row>
    <row r="35" spans="2:7" s="56" customFormat="1" ht="12.75"/>
    <row r="36" spans="2:7" s="56" customFormat="1" ht="12.75"/>
    <row r="37" spans="2:7" s="56" customFormat="1" ht="12.75"/>
  </sheetData>
  <mergeCells count="2">
    <mergeCell ref="A1:G1"/>
    <mergeCell ref="B2:F2"/>
  </mergeCells>
  <pageMargins left="0.7" right="0.7" top="0.75" bottom="0.75" header="0.3" footer="0.3"/>
  <ignoredErrors>
    <ignoredError sqref="B5:H5 B16:G17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90"/>
  <sheetViews>
    <sheetView topLeftCell="A63" workbookViewId="0">
      <selection sqref="A1:H87"/>
    </sheetView>
  </sheetViews>
  <sheetFormatPr baseColWidth="10" defaultRowHeight="11.25"/>
  <cols>
    <col min="1" max="1" width="5.83203125" style="7" customWidth="1"/>
    <col min="2" max="2" width="65.83203125" style="7" customWidth="1"/>
    <col min="3" max="8" width="17.83203125" style="7" customWidth="1"/>
    <col min="9" max="24" width="12" style="38"/>
    <col min="25" max="16384" width="12" style="7"/>
  </cols>
  <sheetData>
    <row r="1" spans="1:8" ht="45.95" customHeight="1">
      <c r="A1" s="151" t="s">
        <v>626</v>
      </c>
      <c r="B1" s="174"/>
      <c r="C1" s="174"/>
      <c r="D1" s="174"/>
      <c r="E1" s="174"/>
      <c r="F1" s="174"/>
      <c r="G1" s="174"/>
      <c r="H1" s="193"/>
    </row>
    <row r="2" spans="1:8" ht="12" customHeight="1">
      <c r="A2" s="195"/>
      <c r="B2" s="150"/>
      <c r="C2" s="157" t="s">
        <v>0</v>
      </c>
      <c r="D2" s="157"/>
      <c r="E2" s="157"/>
      <c r="F2" s="157"/>
      <c r="G2" s="157"/>
      <c r="H2" s="18"/>
    </row>
    <row r="3" spans="1:8" ht="22.5">
      <c r="A3" s="169" t="s">
        <v>1</v>
      </c>
      <c r="B3" s="171"/>
      <c r="C3" s="10" t="s">
        <v>2</v>
      </c>
      <c r="D3" s="10" t="s">
        <v>3</v>
      </c>
      <c r="E3" s="10" t="s">
        <v>4</v>
      </c>
      <c r="F3" s="10" t="s">
        <v>5</v>
      </c>
      <c r="G3" s="10" t="s">
        <v>86</v>
      </c>
      <c r="H3" s="9" t="s">
        <v>7</v>
      </c>
    </row>
    <row r="4" spans="1:8" s="38" customFormat="1" ht="5.0999999999999996" customHeight="1">
      <c r="A4" s="91"/>
      <c r="B4" s="121"/>
      <c r="C4" s="61"/>
      <c r="D4" s="61"/>
      <c r="E4" s="61"/>
      <c r="F4" s="61"/>
      <c r="G4" s="61"/>
      <c r="H4" s="61"/>
    </row>
    <row r="5" spans="1:8" s="38" customFormat="1" ht="12.75" customHeight="1">
      <c r="A5" s="196" t="s">
        <v>98</v>
      </c>
      <c r="B5" s="197"/>
      <c r="C5" s="129">
        <f>C6+C16+C25+C36</f>
        <v>75371079.319999993</v>
      </c>
      <c r="D5" s="129">
        <f t="shared" ref="D5:H5" si="0">D6+D16+D25+D36</f>
        <v>62545426.93</v>
      </c>
      <c r="E5" s="129">
        <f t="shared" si="0"/>
        <v>137916506.25</v>
      </c>
      <c r="F5" s="129">
        <f t="shared" si="0"/>
        <v>69741271.879999995</v>
      </c>
      <c r="G5" s="129">
        <f t="shared" si="0"/>
        <v>68456582.849999994</v>
      </c>
      <c r="H5" s="129">
        <f t="shared" si="0"/>
        <v>68175234.36999999</v>
      </c>
    </row>
    <row r="6" spans="1:8" s="38" customFormat="1" ht="12.75" customHeight="1">
      <c r="A6" s="187" t="s">
        <v>99</v>
      </c>
      <c r="B6" s="188"/>
      <c r="C6" s="129">
        <f>SUM(C7:C14)</f>
        <v>0</v>
      </c>
      <c r="D6" s="129">
        <f t="shared" ref="D6:H6" si="1">SUM(D7:D14)</f>
        <v>1828575.86</v>
      </c>
      <c r="E6" s="129">
        <f t="shared" si="1"/>
        <v>1828575.86</v>
      </c>
      <c r="F6" s="129">
        <f t="shared" si="1"/>
        <v>497789.39</v>
      </c>
      <c r="G6" s="129">
        <f t="shared" si="1"/>
        <v>497789.39</v>
      </c>
      <c r="H6" s="129">
        <f t="shared" si="1"/>
        <v>1330786.4700000002</v>
      </c>
    </row>
    <row r="7" spans="1:8" s="38" customFormat="1">
      <c r="A7" s="122" t="s">
        <v>267</v>
      </c>
      <c r="B7" s="114" t="s">
        <v>100</v>
      </c>
      <c r="C7" s="128">
        <v>0</v>
      </c>
      <c r="D7" s="128">
        <v>0</v>
      </c>
      <c r="E7" s="128">
        <f>C7+D7</f>
        <v>0</v>
      </c>
      <c r="F7" s="128">
        <v>0</v>
      </c>
      <c r="G7" s="128">
        <v>0</v>
      </c>
      <c r="H7" s="128">
        <f>E7-F7</f>
        <v>0</v>
      </c>
    </row>
    <row r="8" spans="1:8" s="38" customFormat="1">
      <c r="A8" s="122" t="s">
        <v>268</v>
      </c>
      <c r="B8" s="114" t="s">
        <v>101</v>
      </c>
      <c r="C8" s="128">
        <v>0</v>
      </c>
      <c r="D8" s="128">
        <v>0</v>
      </c>
      <c r="E8" s="128">
        <f t="shared" ref="E8:E15" si="2">C8+D8</f>
        <v>0</v>
      </c>
      <c r="F8" s="128">
        <v>0</v>
      </c>
      <c r="G8" s="128">
        <v>0</v>
      </c>
      <c r="H8" s="128">
        <f t="shared" ref="H8:H72" si="3">E8-F8</f>
        <v>0</v>
      </c>
    </row>
    <row r="9" spans="1:8" s="38" customFormat="1">
      <c r="A9" s="122" t="s">
        <v>269</v>
      </c>
      <c r="B9" s="114" t="s">
        <v>102</v>
      </c>
      <c r="C9" s="128">
        <v>0</v>
      </c>
      <c r="D9" s="128">
        <v>1828575.86</v>
      </c>
      <c r="E9" s="128">
        <f t="shared" si="2"/>
        <v>1828575.86</v>
      </c>
      <c r="F9" s="128">
        <v>497789.39</v>
      </c>
      <c r="G9" s="128">
        <v>497789.39</v>
      </c>
      <c r="H9" s="128">
        <f t="shared" si="3"/>
        <v>1330786.4700000002</v>
      </c>
    </row>
    <row r="10" spans="1:8" s="38" customFormat="1">
      <c r="A10" s="122" t="s">
        <v>270</v>
      </c>
      <c r="B10" s="114" t="s">
        <v>103</v>
      </c>
      <c r="C10" s="128">
        <v>0</v>
      </c>
      <c r="D10" s="128">
        <v>0</v>
      </c>
      <c r="E10" s="128">
        <f t="shared" si="2"/>
        <v>0</v>
      </c>
      <c r="F10" s="128">
        <v>0</v>
      </c>
      <c r="G10" s="128">
        <v>0</v>
      </c>
      <c r="H10" s="128">
        <f t="shared" si="3"/>
        <v>0</v>
      </c>
    </row>
    <row r="11" spans="1:8" s="38" customFormat="1">
      <c r="A11" s="122" t="s">
        <v>271</v>
      </c>
      <c r="B11" s="114" t="s">
        <v>104</v>
      </c>
      <c r="C11" s="128">
        <v>0</v>
      </c>
      <c r="D11" s="128">
        <v>0</v>
      </c>
      <c r="E11" s="128">
        <f t="shared" si="2"/>
        <v>0</v>
      </c>
      <c r="F11" s="128">
        <v>0</v>
      </c>
      <c r="G11" s="128">
        <v>0</v>
      </c>
      <c r="H11" s="128">
        <f t="shared" si="3"/>
        <v>0</v>
      </c>
    </row>
    <row r="12" spans="1:8" s="38" customFormat="1">
      <c r="A12" s="122" t="s">
        <v>272</v>
      </c>
      <c r="B12" s="114" t="s">
        <v>105</v>
      </c>
      <c r="C12" s="128">
        <v>0</v>
      </c>
      <c r="D12" s="128">
        <v>0</v>
      </c>
      <c r="E12" s="128">
        <f t="shared" si="2"/>
        <v>0</v>
      </c>
      <c r="F12" s="128">
        <v>0</v>
      </c>
      <c r="G12" s="128">
        <v>0</v>
      </c>
      <c r="H12" s="128">
        <f t="shared" si="3"/>
        <v>0</v>
      </c>
    </row>
    <row r="13" spans="1:8" s="38" customFormat="1">
      <c r="A13" s="122" t="s">
        <v>273</v>
      </c>
      <c r="B13" s="114" t="s">
        <v>106</v>
      </c>
      <c r="C13" s="128">
        <v>0</v>
      </c>
      <c r="D13" s="128">
        <v>0</v>
      </c>
      <c r="E13" s="128">
        <f t="shared" si="2"/>
        <v>0</v>
      </c>
      <c r="F13" s="128">
        <v>0</v>
      </c>
      <c r="G13" s="128">
        <v>0</v>
      </c>
      <c r="H13" s="128">
        <f t="shared" si="3"/>
        <v>0</v>
      </c>
    </row>
    <row r="14" spans="1:8" s="38" customFormat="1">
      <c r="A14" s="122" t="s">
        <v>274</v>
      </c>
      <c r="B14" s="114" t="s">
        <v>107</v>
      </c>
      <c r="C14" s="128">
        <v>0</v>
      </c>
      <c r="D14" s="128">
        <v>0</v>
      </c>
      <c r="E14" s="128">
        <f t="shared" si="2"/>
        <v>0</v>
      </c>
      <c r="F14" s="128">
        <v>0</v>
      </c>
      <c r="G14" s="128">
        <v>0</v>
      </c>
      <c r="H14" s="128">
        <f t="shared" si="3"/>
        <v>0</v>
      </c>
    </row>
    <row r="15" spans="1:8" s="38" customFormat="1" ht="5.0999999999999996" customHeight="1">
      <c r="A15" s="93"/>
      <c r="B15" s="113"/>
      <c r="C15" s="129">
        <v>0</v>
      </c>
      <c r="D15" s="129">
        <v>0</v>
      </c>
      <c r="E15" s="129">
        <f t="shared" si="2"/>
        <v>0</v>
      </c>
      <c r="F15" s="129">
        <v>0</v>
      </c>
      <c r="G15" s="129">
        <v>0</v>
      </c>
      <c r="H15" s="129">
        <f t="shared" si="3"/>
        <v>0</v>
      </c>
    </row>
    <row r="16" spans="1:8" s="38" customFormat="1" ht="12.75">
      <c r="A16" s="187" t="s">
        <v>108</v>
      </c>
      <c r="B16" s="198"/>
      <c r="C16" s="129">
        <f>SUM(C17:C23)</f>
        <v>75371079.319999993</v>
      </c>
      <c r="D16" s="129">
        <f t="shared" ref="D16:G16" si="4">SUM(D17:D23)</f>
        <v>60716851.07</v>
      </c>
      <c r="E16" s="129">
        <f t="shared" si="4"/>
        <v>136087930.38999999</v>
      </c>
      <c r="F16" s="129">
        <f t="shared" si="4"/>
        <v>69243482.489999995</v>
      </c>
      <c r="G16" s="129">
        <f t="shared" si="4"/>
        <v>67958793.459999993</v>
      </c>
      <c r="H16" s="129">
        <f t="shared" si="3"/>
        <v>66844447.899999991</v>
      </c>
    </row>
    <row r="17" spans="1:8" s="38" customFormat="1">
      <c r="A17" s="122" t="s">
        <v>275</v>
      </c>
      <c r="B17" s="114" t="s">
        <v>109</v>
      </c>
      <c r="C17" s="128">
        <v>0</v>
      </c>
      <c r="D17" s="128">
        <v>0</v>
      </c>
      <c r="E17" s="128">
        <f>C17+D17</f>
        <v>0</v>
      </c>
      <c r="F17" s="128">
        <v>0</v>
      </c>
      <c r="G17" s="128">
        <v>0</v>
      </c>
      <c r="H17" s="128">
        <f t="shared" si="3"/>
        <v>0</v>
      </c>
    </row>
    <row r="18" spans="1:8" s="38" customFormat="1">
      <c r="A18" s="122" t="s">
        <v>276</v>
      </c>
      <c r="B18" s="114" t="s">
        <v>110</v>
      </c>
      <c r="C18" s="128">
        <v>0</v>
      </c>
      <c r="D18" s="128">
        <v>0</v>
      </c>
      <c r="E18" s="128">
        <f t="shared" ref="E18:E24" si="5">C18+D18</f>
        <v>0</v>
      </c>
      <c r="F18" s="128">
        <v>0</v>
      </c>
      <c r="G18" s="128">
        <v>0</v>
      </c>
      <c r="H18" s="128">
        <f t="shared" si="3"/>
        <v>0</v>
      </c>
    </row>
    <row r="19" spans="1:8" s="38" customFormat="1">
      <c r="A19" s="122" t="s">
        <v>277</v>
      </c>
      <c r="B19" s="114" t="s">
        <v>111</v>
      </c>
      <c r="C19" s="128">
        <v>0</v>
      </c>
      <c r="D19" s="128">
        <v>0</v>
      </c>
      <c r="E19" s="128">
        <f t="shared" si="5"/>
        <v>0</v>
      </c>
      <c r="F19" s="128">
        <v>0</v>
      </c>
      <c r="G19" s="128">
        <v>0</v>
      </c>
      <c r="H19" s="128">
        <f t="shared" si="3"/>
        <v>0</v>
      </c>
    </row>
    <row r="20" spans="1:8" s="38" customFormat="1">
      <c r="A20" s="122" t="s">
        <v>278</v>
      </c>
      <c r="B20" s="114" t="s">
        <v>112</v>
      </c>
      <c r="C20" s="128">
        <v>0</v>
      </c>
      <c r="D20" s="128">
        <v>0</v>
      </c>
      <c r="E20" s="128">
        <f t="shared" si="5"/>
        <v>0</v>
      </c>
      <c r="F20" s="128">
        <v>0</v>
      </c>
      <c r="G20" s="128">
        <v>0</v>
      </c>
      <c r="H20" s="128">
        <f t="shared" si="3"/>
        <v>0</v>
      </c>
    </row>
    <row r="21" spans="1:8" s="38" customFormat="1">
      <c r="A21" s="122" t="s">
        <v>279</v>
      </c>
      <c r="B21" s="114" t="s">
        <v>113</v>
      </c>
      <c r="C21" s="128">
        <v>75371079.319999993</v>
      </c>
      <c r="D21" s="128">
        <v>60716851.07</v>
      </c>
      <c r="E21" s="128">
        <f t="shared" si="5"/>
        <v>136087930.38999999</v>
      </c>
      <c r="F21" s="128">
        <v>69243482.489999995</v>
      </c>
      <c r="G21" s="128">
        <v>67958793.459999993</v>
      </c>
      <c r="H21" s="128">
        <f t="shared" si="3"/>
        <v>66844447.899999991</v>
      </c>
    </row>
    <row r="22" spans="1:8" s="38" customFormat="1">
      <c r="A22" s="122" t="s">
        <v>280</v>
      </c>
      <c r="B22" s="114" t="s">
        <v>114</v>
      </c>
      <c r="C22" s="128">
        <v>0</v>
      </c>
      <c r="D22" s="128">
        <v>0</v>
      </c>
      <c r="E22" s="128">
        <f t="shared" si="5"/>
        <v>0</v>
      </c>
      <c r="F22" s="128">
        <v>0</v>
      </c>
      <c r="G22" s="128">
        <v>0</v>
      </c>
      <c r="H22" s="128">
        <f t="shared" si="3"/>
        <v>0</v>
      </c>
    </row>
    <row r="23" spans="1:8" s="38" customFormat="1">
      <c r="A23" s="122" t="s">
        <v>281</v>
      </c>
      <c r="B23" s="114" t="s">
        <v>115</v>
      </c>
      <c r="C23" s="128">
        <v>0</v>
      </c>
      <c r="D23" s="128">
        <v>0</v>
      </c>
      <c r="E23" s="128">
        <f t="shared" si="5"/>
        <v>0</v>
      </c>
      <c r="F23" s="128">
        <v>0</v>
      </c>
      <c r="G23" s="128">
        <v>0</v>
      </c>
      <c r="H23" s="128">
        <f t="shared" si="3"/>
        <v>0</v>
      </c>
    </row>
    <row r="24" spans="1:8" s="38" customFormat="1" ht="5.0999999999999996" customHeight="1">
      <c r="A24" s="93"/>
      <c r="B24" s="113"/>
      <c r="C24" s="129">
        <v>0</v>
      </c>
      <c r="D24" s="129">
        <v>0</v>
      </c>
      <c r="E24" s="129">
        <f t="shared" si="5"/>
        <v>0</v>
      </c>
      <c r="F24" s="129">
        <v>0</v>
      </c>
      <c r="G24" s="129">
        <v>0</v>
      </c>
      <c r="H24" s="129">
        <f t="shared" si="3"/>
        <v>0</v>
      </c>
    </row>
    <row r="25" spans="1:8" s="38" customFormat="1" ht="12.75">
      <c r="A25" s="187" t="s">
        <v>116</v>
      </c>
      <c r="B25" s="198"/>
      <c r="C25" s="129">
        <f>SUM(C26:C34)</f>
        <v>0</v>
      </c>
      <c r="D25" s="129">
        <f t="shared" ref="D25:G25" si="6">SUM(D26:D34)</f>
        <v>0</v>
      </c>
      <c r="E25" s="129">
        <f t="shared" si="6"/>
        <v>0</v>
      </c>
      <c r="F25" s="129">
        <f t="shared" si="6"/>
        <v>0</v>
      </c>
      <c r="G25" s="129">
        <f t="shared" si="6"/>
        <v>0</v>
      </c>
      <c r="H25" s="129">
        <f t="shared" si="3"/>
        <v>0</v>
      </c>
    </row>
    <row r="26" spans="1:8" s="38" customFormat="1">
      <c r="A26" s="122" t="s">
        <v>282</v>
      </c>
      <c r="B26" s="114" t="s">
        <v>117</v>
      </c>
      <c r="C26" s="128">
        <v>0</v>
      </c>
      <c r="D26" s="128">
        <v>0</v>
      </c>
      <c r="E26" s="128">
        <f>C26+D26</f>
        <v>0</v>
      </c>
      <c r="F26" s="128">
        <v>0</v>
      </c>
      <c r="G26" s="128">
        <v>0</v>
      </c>
      <c r="H26" s="128">
        <f t="shared" si="3"/>
        <v>0</v>
      </c>
    </row>
    <row r="27" spans="1:8" s="38" customFormat="1">
      <c r="A27" s="122" t="s">
        <v>283</v>
      </c>
      <c r="B27" s="114" t="s">
        <v>118</v>
      </c>
      <c r="C27" s="128">
        <v>0</v>
      </c>
      <c r="D27" s="128">
        <v>0</v>
      </c>
      <c r="E27" s="128">
        <f t="shared" ref="E27:E35" si="7">C27+D27</f>
        <v>0</v>
      </c>
      <c r="F27" s="128">
        <v>0</v>
      </c>
      <c r="G27" s="128">
        <v>0</v>
      </c>
      <c r="H27" s="128">
        <f t="shared" si="3"/>
        <v>0</v>
      </c>
    </row>
    <row r="28" spans="1:8" s="38" customFormat="1">
      <c r="A28" s="122" t="s">
        <v>284</v>
      </c>
      <c r="B28" s="114" t="s">
        <v>119</v>
      </c>
      <c r="C28" s="128">
        <v>0</v>
      </c>
      <c r="D28" s="128">
        <v>0</v>
      </c>
      <c r="E28" s="128">
        <f t="shared" si="7"/>
        <v>0</v>
      </c>
      <c r="F28" s="128">
        <v>0</v>
      </c>
      <c r="G28" s="128">
        <v>0</v>
      </c>
      <c r="H28" s="128">
        <f t="shared" si="3"/>
        <v>0</v>
      </c>
    </row>
    <row r="29" spans="1:8" s="38" customFormat="1">
      <c r="A29" s="122" t="s">
        <v>285</v>
      </c>
      <c r="B29" s="114" t="s">
        <v>120</v>
      </c>
      <c r="C29" s="128">
        <v>0</v>
      </c>
      <c r="D29" s="128">
        <v>0</v>
      </c>
      <c r="E29" s="128">
        <f t="shared" si="7"/>
        <v>0</v>
      </c>
      <c r="F29" s="128">
        <v>0</v>
      </c>
      <c r="G29" s="128">
        <v>0</v>
      </c>
      <c r="H29" s="128">
        <f t="shared" si="3"/>
        <v>0</v>
      </c>
    </row>
    <row r="30" spans="1:8" s="38" customFormat="1">
      <c r="A30" s="122" t="s">
        <v>286</v>
      </c>
      <c r="B30" s="114" t="s">
        <v>121</v>
      </c>
      <c r="C30" s="128">
        <v>0</v>
      </c>
      <c r="D30" s="128">
        <v>0</v>
      </c>
      <c r="E30" s="128">
        <f t="shared" si="7"/>
        <v>0</v>
      </c>
      <c r="F30" s="128">
        <v>0</v>
      </c>
      <c r="G30" s="128">
        <v>0</v>
      </c>
      <c r="H30" s="128">
        <f t="shared" si="3"/>
        <v>0</v>
      </c>
    </row>
    <row r="31" spans="1:8" s="38" customFormat="1">
      <c r="A31" s="122" t="s">
        <v>287</v>
      </c>
      <c r="B31" s="114" t="s">
        <v>122</v>
      </c>
      <c r="C31" s="128">
        <v>0</v>
      </c>
      <c r="D31" s="128">
        <v>0</v>
      </c>
      <c r="E31" s="128">
        <f t="shared" si="7"/>
        <v>0</v>
      </c>
      <c r="F31" s="128">
        <v>0</v>
      </c>
      <c r="G31" s="128">
        <v>0</v>
      </c>
      <c r="H31" s="128">
        <f t="shared" si="3"/>
        <v>0</v>
      </c>
    </row>
    <row r="32" spans="1:8" s="38" customFormat="1">
      <c r="A32" s="122" t="s">
        <v>288</v>
      </c>
      <c r="B32" s="114" t="s">
        <v>123</v>
      </c>
      <c r="C32" s="128">
        <v>0</v>
      </c>
      <c r="D32" s="128">
        <v>0</v>
      </c>
      <c r="E32" s="128">
        <f t="shared" si="7"/>
        <v>0</v>
      </c>
      <c r="F32" s="128">
        <v>0</v>
      </c>
      <c r="G32" s="128">
        <v>0</v>
      </c>
      <c r="H32" s="128">
        <f t="shared" si="3"/>
        <v>0</v>
      </c>
    </row>
    <row r="33" spans="1:8" s="38" customFormat="1">
      <c r="A33" s="122" t="s">
        <v>289</v>
      </c>
      <c r="B33" s="114" t="s">
        <v>124</v>
      </c>
      <c r="C33" s="128">
        <v>0</v>
      </c>
      <c r="D33" s="128">
        <v>0</v>
      </c>
      <c r="E33" s="128">
        <f t="shared" si="7"/>
        <v>0</v>
      </c>
      <c r="F33" s="128">
        <v>0</v>
      </c>
      <c r="G33" s="128">
        <v>0</v>
      </c>
      <c r="H33" s="128">
        <f t="shared" si="3"/>
        <v>0</v>
      </c>
    </row>
    <row r="34" spans="1:8" s="38" customFormat="1">
      <c r="A34" s="122" t="s">
        <v>290</v>
      </c>
      <c r="B34" s="114" t="s">
        <v>125</v>
      </c>
      <c r="C34" s="128">
        <v>0</v>
      </c>
      <c r="D34" s="128">
        <v>0</v>
      </c>
      <c r="E34" s="128">
        <f t="shared" si="7"/>
        <v>0</v>
      </c>
      <c r="F34" s="128">
        <v>0</v>
      </c>
      <c r="G34" s="128">
        <v>0</v>
      </c>
      <c r="H34" s="128">
        <f t="shared" si="3"/>
        <v>0</v>
      </c>
    </row>
    <row r="35" spans="1:8" s="38" customFormat="1" ht="5.0999999999999996" customHeight="1">
      <c r="A35" s="93"/>
      <c r="B35" s="113"/>
      <c r="C35" s="129">
        <v>0</v>
      </c>
      <c r="D35" s="129">
        <v>0</v>
      </c>
      <c r="E35" s="129">
        <f t="shared" si="7"/>
        <v>0</v>
      </c>
      <c r="F35" s="129">
        <v>0</v>
      </c>
      <c r="G35" s="129">
        <v>0</v>
      </c>
      <c r="H35" s="129">
        <f t="shared" si="3"/>
        <v>0</v>
      </c>
    </row>
    <row r="36" spans="1:8" s="38" customFormat="1" ht="12.75">
      <c r="A36" s="187" t="s">
        <v>126</v>
      </c>
      <c r="B36" s="198"/>
      <c r="C36" s="129">
        <f>SUM(C37:C40)</f>
        <v>0</v>
      </c>
      <c r="D36" s="129">
        <f t="shared" ref="D36:G36" si="8">SUM(D37:D40)</f>
        <v>0</v>
      </c>
      <c r="E36" s="129">
        <f t="shared" si="8"/>
        <v>0</v>
      </c>
      <c r="F36" s="129">
        <f t="shared" si="8"/>
        <v>0</v>
      </c>
      <c r="G36" s="129">
        <f t="shared" si="8"/>
        <v>0</v>
      </c>
      <c r="H36" s="129">
        <f t="shared" si="3"/>
        <v>0</v>
      </c>
    </row>
    <row r="37" spans="1:8" s="38" customFormat="1">
      <c r="A37" s="122" t="s">
        <v>291</v>
      </c>
      <c r="B37" s="114" t="s">
        <v>127</v>
      </c>
      <c r="C37" s="128">
        <v>0</v>
      </c>
      <c r="D37" s="128">
        <v>0</v>
      </c>
      <c r="E37" s="128">
        <f>C37+D37</f>
        <v>0</v>
      </c>
      <c r="F37" s="128">
        <v>0</v>
      </c>
      <c r="G37" s="128">
        <v>0</v>
      </c>
      <c r="H37" s="128">
        <f t="shared" si="3"/>
        <v>0</v>
      </c>
    </row>
    <row r="38" spans="1:8" s="38" customFormat="1" ht="22.5">
      <c r="A38" s="122" t="s">
        <v>292</v>
      </c>
      <c r="B38" s="123" t="s">
        <v>128</v>
      </c>
      <c r="C38" s="128">
        <v>0</v>
      </c>
      <c r="D38" s="128">
        <v>0</v>
      </c>
      <c r="E38" s="128">
        <f t="shared" ref="E38:E41" si="9">C38+D38</f>
        <v>0</v>
      </c>
      <c r="F38" s="128">
        <v>0</v>
      </c>
      <c r="G38" s="128">
        <v>0</v>
      </c>
      <c r="H38" s="128">
        <f t="shared" si="3"/>
        <v>0</v>
      </c>
    </row>
    <row r="39" spans="1:8" s="38" customFormat="1">
      <c r="A39" s="122" t="s">
        <v>293</v>
      </c>
      <c r="B39" s="114" t="s">
        <v>129</v>
      </c>
      <c r="C39" s="128">
        <v>0</v>
      </c>
      <c r="D39" s="128">
        <v>0</v>
      </c>
      <c r="E39" s="128">
        <f t="shared" si="9"/>
        <v>0</v>
      </c>
      <c r="F39" s="128">
        <v>0</v>
      </c>
      <c r="G39" s="128">
        <v>0</v>
      </c>
      <c r="H39" s="128">
        <f t="shared" si="3"/>
        <v>0</v>
      </c>
    </row>
    <row r="40" spans="1:8" s="38" customFormat="1">
      <c r="A40" s="122" t="s">
        <v>294</v>
      </c>
      <c r="B40" s="114" t="s">
        <v>130</v>
      </c>
      <c r="C40" s="128">
        <v>0</v>
      </c>
      <c r="D40" s="128">
        <v>0</v>
      </c>
      <c r="E40" s="128">
        <f t="shared" si="9"/>
        <v>0</v>
      </c>
      <c r="F40" s="128">
        <v>0</v>
      </c>
      <c r="G40" s="128">
        <v>0</v>
      </c>
      <c r="H40" s="128">
        <f t="shared" si="3"/>
        <v>0</v>
      </c>
    </row>
    <row r="41" spans="1:8" s="38" customFormat="1" ht="5.0999999999999996" customHeight="1">
      <c r="A41" s="93"/>
      <c r="B41" s="113"/>
      <c r="C41" s="129">
        <v>0</v>
      </c>
      <c r="D41" s="129">
        <v>0</v>
      </c>
      <c r="E41" s="129">
        <f t="shared" si="9"/>
        <v>0</v>
      </c>
      <c r="F41" s="129">
        <v>0</v>
      </c>
      <c r="G41" s="129">
        <v>0</v>
      </c>
      <c r="H41" s="129">
        <f t="shared" si="3"/>
        <v>0</v>
      </c>
    </row>
    <row r="42" spans="1:8" s="38" customFormat="1" ht="12.75">
      <c r="A42" s="187" t="s">
        <v>131</v>
      </c>
      <c r="B42" s="198"/>
      <c r="C42" s="129">
        <f>C43+C53+C62+C73</f>
        <v>387062138</v>
      </c>
      <c r="D42" s="129">
        <f t="shared" ref="D42:G42" si="10">D43+D53+D62+D73</f>
        <v>130060510.67</v>
      </c>
      <c r="E42" s="129">
        <f t="shared" si="10"/>
        <v>517122648.67000002</v>
      </c>
      <c r="F42" s="129">
        <f t="shared" si="10"/>
        <v>103644406.11</v>
      </c>
      <c r="G42" s="129">
        <f t="shared" si="10"/>
        <v>100334056.8</v>
      </c>
      <c r="H42" s="129">
        <f t="shared" si="3"/>
        <v>413478242.56</v>
      </c>
    </row>
    <row r="43" spans="1:8" s="38" customFormat="1" ht="12.75">
      <c r="A43" s="187" t="s">
        <v>99</v>
      </c>
      <c r="B43" s="198"/>
      <c r="C43" s="129">
        <f>SUM(C44:C51)</f>
        <v>0</v>
      </c>
      <c r="D43" s="129">
        <f t="shared" ref="D43:G43" si="11">SUM(D44:D51)</f>
        <v>0</v>
      </c>
      <c r="E43" s="129">
        <f t="shared" si="11"/>
        <v>0</v>
      </c>
      <c r="F43" s="129">
        <f t="shared" si="11"/>
        <v>0</v>
      </c>
      <c r="G43" s="129">
        <f t="shared" si="11"/>
        <v>0</v>
      </c>
      <c r="H43" s="129">
        <f t="shared" si="3"/>
        <v>0</v>
      </c>
    </row>
    <row r="44" spans="1:8" s="38" customFormat="1">
      <c r="A44" s="122" t="s">
        <v>295</v>
      </c>
      <c r="B44" s="114" t="s">
        <v>100</v>
      </c>
      <c r="C44" s="128">
        <v>0</v>
      </c>
      <c r="D44" s="128">
        <v>0</v>
      </c>
      <c r="E44" s="128">
        <f>C44+D44</f>
        <v>0</v>
      </c>
      <c r="F44" s="128">
        <v>0</v>
      </c>
      <c r="G44" s="128">
        <v>0</v>
      </c>
      <c r="H44" s="128">
        <f t="shared" si="3"/>
        <v>0</v>
      </c>
    </row>
    <row r="45" spans="1:8" s="38" customFormat="1">
      <c r="A45" s="122" t="s">
        <v>296</v>
      </c>
      <c r="B45" s="114" t="s">
        <v>101</v>
      </c>
      <c r="C45" s="128">
        <v>0</v>
      </c>
      <c r="D45" s="128">
        <v>0</v>
      </c>
      <c r="E45" s="128">
        <f t="shared" ref="E45:E52" si="12">C45+D45</f>
        <v>0</v>
      </c>
      <c r="F45" s="128">
        <v>0</v>
      </c>
      <c r="G45" s="128">
        <v>0</v>
      </c>
      <c r="H45" s="128">
        <f t="shared" si="3"/>
        <v>0</v>
      </c>
    </row>
    <row r="46" spans="1:8" s="38" customFormat="1">
      <c r="A46" s="122" t="s">
        <v>297</v>
      </c>
      <c r="B46" s="114" t="s">
        <v>102</v>
      </c>
      <c r="C46" s="128">
        <v>0</v>
      </c>
      <c r="D46" s="128">
        <v>0</v>
      </c>
      <c r="E46" s="128">
        <f t="shared" si="12"/>
        <v>0</v>
      </c>
      <c r="F46" s="128">
        <v>0</v>
      </c>
      <c r="G46" s="128">
        <v>0</v>
      </c>
      <c r="H46" s="128">
        <f t="shared" si="3"/>
        <v>0</v>
      </c>
    </row>
    <row r="47" spans="1:8" s="38" customFormat="1">
      <c r="A47" s="122" t="s">
        <v>298</v>
      </c>
      <c r="B47" s="114" t="s">
        <v>103</v>
      </c>
      <c r="C47" s="128">
        <v>0</v>
      </c>
      <c r="D47" s="128">
        <v>0</v>
      </c>
      <c r="E47" s="128">
        <f t="shared" si="12"/>
        <v>0</v>
      </c>
      <c r="F47" s="128">
        <v>0</v>
      </c>
      <c r="G47" s="128">
        <v>0</v>
      </c>
      <c r="H47" s="128">
        <f t="shared" si="3"/>
        <v>0</v>
      </c>
    </row>
    <row r="48" spans="1:8" s="38" customFormat="1">
      <c r="A48" s="122" t="s">
        <v>299</v>
      </c>
      <c r="B48" s="114" t="s">
        <v>104</v>
      </c>
      <c r="C48" s="128">
        <v>0</v>
      </c>
      <c r="D48" s="128">
        <v>0</v>
      </c>
      <c r="E48" s="128">
        <f t="shared" si="12"/>
        <v>0</v>
      </c>
      <c r="F48" s="128">
        <v>0</v>
      </c>
      <c r="G48" s="128">
        <v>0</v>
      </c>
      <c r="H48" s="128">
        <f t="shared" si="3"/>
        <v>0</v>
      </c>
    </row>
    <row r="49" spans="1:8" s="38" customFormat="1">
      <c r="A49" s="122" t="s">
        <v>300</v>
      </c>
      <c r="B49" s="114" t="s">
        <v>105</v>
      </c>
      <c r="C49" s="128">
        <v>0</v>
      </c>
      <c r="D49" s="128">
        <v>0</v>
      </c>
      <c r="E49" s="128">
        <f t="shared" si="12"/>
        <v>0</v>
      </c>
      <c r="F49" s="128">
        <v>0</v>
      </c>
      <c r="G49" s="128">
        <v>0</v>
      </c>
      <c r="H49" s="128">
        <f t="shared" si="3"/>
        <v>0</v>
      </c>
    </row>
    <row r="50" spans="1:8" s="38" customFormat="1">
      <c r="A50" s="122" t="s">
        <v>301</v>
      </c>
      <c r="B50" s="114" t="s">
        <v>106</v>
      </c>
      <c r="C50" s="128">
        <v>0</v>
      </c>
      <c r="D50" s="128">
        <v>0</v>
      </c>
      <c r="E50" s="128">
        <f t="shared" si="12"/>
        <v>0</v>
      </c>
      <c r="F50" s="128">
        <v>0</v>
      </c>
      <c r="G50" s="128">
        <v>0</v>
      </c>
      <c r="H50" s="128">
        <f t="shared" si="3"/>
        <v>0</v>
      </c>
    </row>
    <row r="51" spans="1:8" s="38" customFormat="1">
      <c r="A51" s="122" t="s">
        <v>302</v>
      </c>
      <c r="B51" s="114" t="s">
        <v>107</v>
      </c>
      <c r="C51" s="128">
        <v>0</v>
      </c>
      <c r="D51" s="128">
        <v>0</v>
      </c>
      <c r="E51" s="128">
        <f t="shared" si="12"/>
        <v>0</v>
      </c>
      <c r="F51" s="128">
        <v>0</v>
      </c>
      <c r="G51" s="128">
        <v>0</v>
      </c>
      <c r="H51" s="128">
        <f t="shared" si="3"/>
        <v>0</v>
      </c>
    </row>
    <row r="52" spans="1:8" s="38" customFormat="1" ht="5.0999999999999996" customHeight="1">
      <c r="A52" s="93"/>
      <c r="B52" s="113"/>
      <c r="C52" s="129">
        <v>0</v>
      </c>
      <c r="D52" s="129">
        <v>0</v>
      </c>
      <c r="E52" s="129">
        <f t="shared" si="12"/>
        <v>0</v>
      </c>
      <c r="F52" s="129">
        <v>0</v>
      </c>
      <c r="G52" s="129">
        <v>0</v>
      </c>
      <c r="H52" s="129">
        <f t="shared" si="3"/>
        <v>0</v>
      </c>
    </row>
    <row r="53" spans="1:8" s="38" customFormat="1" ht="12.75">
      <c r="A53" s="187" t="s">
        <v>108</v>
      </c>
      <c r="B53" s="198"/>
      <c r="C53" s="129">
        <f>SUM(C54:C60)</f>
        <v>387062138</v>
      </c>
      <c r="D53" s="129">
        <f t="shared" ref="D53:G53" si="13">SUM(D54:D60)</f>
        <v>130060510.67</v>
      </c>
      <c r="E53" s="129">
        <f t="shared" si="13"/>
        <v>517122648.67000002</v>
      </c>
      <c r="F53" s="129">
        <f t="shared" si="13"/>
        <v>103644406.11</v>
      </c>
      <c r="G53" s="129">
        <f t="shared" si="13"/>
        <v>100334056.8</v>
      </c>
      <c r="H53" s="129">
        <f t="shared" si="3"/>
        <v>413478242.56</v>
      </c>
    </row>
    <row r="54" spans="1:8" s="38" customFormat="1">
      <c r="A54" s="122" t="s">
        <v>303</v>
      </c>
      <c r="B54" s="114" t="s">
        <v>109</v>
      </c>
      <c r="C54" s="128">
        <v>0</v>
      </c>
      <c r="D54" s="128">
        <v>0</v>
      </c>
      <c r="E54" s="128">
        <f>C54+D54</f>
        <v>0</v>
      </c>
      <c r="F54" s="128">
        <v>0</v>
      </c>
      <c r="G54" s="128">
        <v>0</v>
      </c>
      <c r="H54" s="128">
        <f t="shared" si="3"/>
        <v>0</v>
      </c>
    </row>
    <row r="55" spans="1:8" s="38" customFormat="1">
      <c r="A55" s="122" t="s">
        <v>304</v>
      </c>
      <c r="B55" s="114" t="s">
        <v>110</v>
      </c>
      <c r="C55" s="128">
        <v>0</v>
      </c>
      <c r="D55" s="128">
        <v>0</v>
      </c>
      <c r="E55" s="128">
        <f t="shared" ref="E55:E61" si="14">C55+D55</f>
        <v>0</v>
      </c>
      <c r="F55" s="128">
        <v>0</v>
      </c>
      <c r="G55" s="128">
        <v>0</v>
      </c>
      <c r="H55" s="128">
        <f t="shared" si="3"/>
        <v>0</v>
      </c>
    </row>
    <row r="56" spans="1:8" s="38" customFormat="1">
      <c r="A56" s="122" t="s">
        <v>305</v>
      </c>
      <c r="B56" s="114" t="s">
        <v>111</v>
      </c>
      <c r="C56" s="128">
        <v>0</v>
      </c>
      <c r="D56" s="128">
        <v>0</v>
      </c>
      <c r="E56" s="128">
        <f t="shared" si="14"/>
        <v>0</v>
      </c>
      <c r="F56" s="128">
        <v>0</v>
      </c>
      <c r="G56" s="128">
        <v>0</v>
      </c>
      <c r="H56" s="128">
        <f t="shared" si="3"/>
        <v>0</v>
      </c>
    </row>
    <row r="57" spans="1:8" s="38" customFormat="1">
      <c r="A57" s="122" t="s">
        <v>306</v>
      </c>
      <c r="B57" s="114" t="s">
        <v>112</v>
      </c>
      <c r="C57" s="128">
        <v>0</v>
      </c>
      <c r="D57" s="128">
        <v>0</v>
      </c>
      <c r="E57" s="128">
        <f t="shared" si="14"/>
        <v>0</v>
      </c>
      <c r="F57" s="128">
        <v>0</v>
      </c>
      <c r="G57" s="128">
        <v>0</v>
      </c>
      <c r="H57" s="128">
        <f t="shared" si="3"/>
        <v>0</v>
      </c>
    </row>
    <row r="58" spans="1:8" s="38" customFormat="1">
      <c r="A58" s="122" t="s">
        <v>307</v>
      </c>
      <c r="B58" s="114" t="s">
        <v>113</v>
      </c>
      <c r="C58" s="128">
        <v>387062138</v>
      </c>
      <c r="D58" s="128">
        <v>130060510.67</v>
      </c>
      <c r="E58" s="128">
        <f t="shared" si="14"/>
        <v>517122648.67000002</v>
      </c>
      <c r="F58" s="128">
        <v>103644406.11</v>
      </c>
      <c r="G58" s="128">
        <v>100334056.8</v>
      </c>
      <c r="H58" s="128">
        <f t="shared" si="3"/>
        <v>413478242.56</v>
      </c>
    </row>
    <row r="59" spans="1:8" s="38" customFormat="1">
      <c r="A59" s="122" t="s">
        <v>308</v>
      </c>
      <c r="B59" s="114" t="s">
        <v>114</v>
      </c>
      <c r="C59" s="128">
        <v>0</v>
      </c>
      <c r="D59" s="128">
        <v>0</v>
      </c>
      <c r="E59" s="128">
        <f t="shared" si="14"/>
        <v>0</v>
      </c>
      <c r="F59" s="128">
        <v>0</v>
      </c>
      <c r="G59" s="128">
        <v>0</v>
      </c>
      <c r="H59" s="128">
        <f t="shared" si="3"/>
        <v>0</v>
      </c>
    </row>
    <row r="60" spans="1:8" s="38" customFormat="1">
      <c r="A60" s="122" t="s">
        <v>309</v>
      </c>
      <c r="B60" s="114" t="s">
        <v>115</v>
      </c>
      <c r="C60" s="128">
        <v>0</v>
      </c>
      <c r="D60" s="128">
        <v>0</v>
      </c>
      <c r="E60" s="128">
        <f t="shared" si="14"/>
        <v>0</v>
      </c>
      <c r="F60" s="128">
        <v>0</v>
      </c>
      <c r="G60" s="128">
        <v>0</v>
      </c>
      <c r="H60" s="128">
        <f t="shared" si="3"/>
        <v>0</v>
      </c>
    </row>
    <row r="61" spans="1:8" s="38" customFormat="1" ht="5.0999999999999996" customHeight="1">
      <c r="A61" s="93"/>
      <c r="B61" s="113"/>
      <c r="C61" s="129">
        <v>0</v>
      </c>
      <c r="D61" s="129">
        <v>0</v>
      </c>
      <c r="E61" s="129">
        <f t="shared" si="14"/>
        <v>0</v>
      </c>
      <c r="F61" s="129">
        <v>0</v>
      </c>
      <c r="G61" s="129">
        <v>0</v>
      </c>
      <c r="H61" s="129">
        <f t="shared" si="3"/>
        <v>0</v>
      </c>
    </row>
    <row r="62" spans="1:8" s="38" customFormat="1" ht="12.75">
      <c r="A62" s="187" t="s">
        <v>116</v>
      </c>
      <c r="B62" s="198"/>
      <c r="C62" s="129">
        <f>SUM(C63:C71)</f>
        <v>0</v>
      </c>
      <c r="D62" s="129">
        <f t="shared" ref="D62:G62" si="15">SUM(D63:D71)</f>
        <v>0</v>
      </c>
      <c r="E62" s="129">
        <f t="shared" si="15"/>
        <v>0</v>
      </c>
      <c r="F62" s="129">
        <f t="shared" si="15"/>
        <v>0</v>
      </c>
      <c r="G62" s="129">
        <f t="shared" si="15"/>
        <v>0</v>
      </c>
      <c r="H62" s="129">
        <f t="shared" si="3"/>
        <v>0</v>
      </c>
    </row>
    <row r="63" spans="1:8" s="38" customFormat="1">
      <c r="A63" s="122" t="s">
        <v>310</v>
      </c>
      <c r="B63" s="114" t="s">
        <v>117</v>
      </c>
      <c r="C63" s="128">
        <v>0</v>
      </c>
      <c r="D63" s="128">
        <v>0</v>
      </c>
      <c r="E63" s="128">
        <f>C63+D63</f>
        <v>0</v>
      </c>
      <c r="F63" s="128">
        <v>0</v>
      </c>
      <c r="G63" s="128">
        <v>0</v>
      </c>
      <c r="H63" s="128">
        <f t="shared" si="3"/>
        <v>0</v>
      </c>
    </row>
    <row r="64" spans="1:8" s="38" customFormat="1">
      <c r="A64" s="122" t="s">
        <v>311</v>
      </c>
      <c r="B64" s="114" t="s">
        <v>118</v>
      </c>
      <c r="C64" s="128">
        <v>0</v>
      </c>
      <c r="D64" s="128">
        <v>0</v>
      </c>
      <c r="E64" s="128">
        <f t="shared" ref="E64:E72" si="16">C64+D64</f>
        <v>0</v>
      </c>
      <c r="F64" s="128">
        <v>0</v>
      </c>
      <c r="G64" s="128">
        <v>0</v>
      </c>
      <c r="H64" s="128">
        <f t="shared" si="3"/>
        <v>0</v>
      </c>
    </row>
    <row r="65" spans="1:8" s="38" customFormat="1">
      <c r="A65" s="122" t="s">
        <v>312</v>
      </c>
      <c r="B65" s="114" t="s">
        <v>119</v>
      </c>
      <c r="C65" s="128">
        <v>0</v>
      </c>
      <c r="D65" s="128">
        <v>0</v>
      </c>
      <c r="E65" s="128">
        <f t="shared" si="16"/>
        <v>0</v>
      </c>
      <c r="F65" s="128">
        <v>0</v>
      </c>
      <c r="G65" s="128">
        <v>0</v>
      </c>
      <c r="H65" s="128">
        <f t="shared" si="3"/>
        <v>0</v>
      </c>
    </row>
    <row r="66" spans="1:8" s="38" customFormat="1">
      <c r="A66" s="122" t="s">
        <v>313</v>
      </c>
      <c r="B66" s="114" t="s">
        <v>120</v>
      </c>
      <c r="C66" s="128">
        <v>0</v>
      </c>
      <c r="D66" s="128">
        <v>0</v>
      </c>
      <c r="E66" s="128">
        <f t="shared" si="16"/>
        <v>0</v>
      </c>
      <c r="F66" s="128">
        <v>0</v>
      </c>
      <c r="G66" s="128">
        <v>0</v>
      </c>
      <c r="H66" s="128">
        <f t="shared" si="3"/>
        <v>0</v>
      </c>
    </row>
    <row r="67" spans="1:8" s="38" customFormat="1">
      <c r="A67" s="122" t="s">
        <v>314</v>
      </c>
      <c r="B67" s="114" t="s">
        <v>121</v>
      </c>
      <c r="C67" s="128">
        <v>0</v>
      </c>
      <c r="D67" s="128">
        <v>0</v>
      </c>
      <c r="E67" s="128">
        <f t="shared" si="16"/>
        <v>0</v>
      </c>
      <c r="F67" s="128">
        <v>0</v>
      </c>
      <c r="G67" s="128">
        <v>0</v>
      </c>
      <c r="H67" s="128">
        <f t="shared" si="3"/>
        <v>0</v>
      </c>
    </row>
    <row r="68" spans="1:8" s="38" customFormat="1">
      <c r="A68" s="122" t="s">
        <v>315</v>
      </c>
      <c r="B68" s="114" t="s">
        <v>122</v>
      </c>
      <c r="C68" s="128">
        <v>0</v>
      </c>
      <c r="D68" s="128">
        <v>0</v>
      </c>
      <c r="E68" s="128">
        <f t="shared" si="16"/>
        <v>0</v>
      </c>
      <c r="F68" s="128">
        <v>0</v>
      </c>
      <c r="G68" s="128">
        <v>0</v>
      </c>
      <c r="H68" s="128">
        <f t="shared" si="3"/>
        <v>0</v>
      </c>
    </row>
    <row r="69" spans="1:8" s="38" customFormat="1">
      <c r="A69" s="122" t="s">
        <v>316</v>
      </c>
      <c r="B69" s="114" t="s">
        <v>123</v>
      </c>
      <c r="C69" s="128">
        <v>0</v>
      </c>
      <c r="D69" s="128">
        <v>0</v>
      </c>
      <c r="E69" s="128">
        <f t="shared" si="16"/>
        <v>0</v>
      </c>
      <c r="F69" s="128">
        <v>0</v>
      </c>
      <c r="G69" s="128">
        <v>0</v>
      </c>
      <c r="H69" s="128">
        <f t="shared" si="3"/>
        <v>0</v>
      </c>
    </row>
    <row r="70" spans="1:8" s="38" customFormat="1">
      <c r="A70" s="122" t="s">
        <v>317</v>
      </c>
      <c r="B70" s="114" t="s">
        <v>124</v>
      </c>
      <c r="C70" s="128">
        <v>0</v>
      </c>
      <c r="D70" s="128">
        <v>0</v>
      </c>
      <c r="E70" s="128">
        <f t="shared" si="16"/>
        <v>0</v>
      </c>
      <c r="F70" s="128">
        <v>0</v>
      </c>
      <c r="G70" s="128">
        <v>0</v>
      </c>
      <c r="H70" s="128">
        <f t="shared" si="3"/>
        <v>0</v>
      </c>
    </row>
    <row r="71" spans="1:8" s="38" customFormat="1">
      <c r="A71" s="122" t="s">
        <v>318</v>
      </c>
      <c r="B71" s="114" t="s">
        <v>125</v>
      </c>
      <c r="C71" s="128">
        <v>0</v>
      </c>
      <c r="D71" s="128">
        <v>0</v>
      </c>
      <c r="E71" s="128">
        <f t="shared" si="16"/>
        <v>0</v>
      </c>
      <c r="F71" s="128">
        <v>0</v>
      </c>
      <c r="G71" s="128">
        <v>0</v>
      </c>
      <c r="H71" s="128">
        <f t="shared" si="3"/>
        <v>0</v>
      </c>
    </row>
    <row r="72" spans="1:8" s="38" customFormat="1" ht="5.0999999999999996" customHeight="1">
      <c r="A72" s="93"/>
      <c r="B72" s="113"/>
      <c r="C72" s="129">
        <v>0</v>
      </c>
      <c r="D72" s="129">
        <v>0</v>
      </c>
      <c r="E72" s="129">
        <f t="shared" si="16"/>
        <v>0</v>
      </c>
      <c r="F72" s="129">
        <v>0</v>
      </c>
      <c r="G72" s="129">
        <v>0</v>
      </c>
      <c r="H72" s="129">
        <f t="shared" si="3"/>
        <v>0</v>
      </c>
    </row>
    <row r="73" spans="1:8" s="38" customFormat="1" ht="12.75">
      <c r="A73" s="187" t="s">
        <v>126</v>
      </c>
      <c r="B73" s="198"/>
      <c r="C73" s="129">
        <f>SUM(C74:C77)</f>
        <v>0</v>
      </c>
      <c r="D73" s="129">
        <f t="shared" ref="D73:G73" si="17">SUM(D74:D77)</f>
        <v>0</v>
      </c>
      <c r="E73" s="129">
        <f t="shared" si="17"/>
        <v>0</v>
      </c>
      <c r="F73" s="129">
        <f t="shared" si="17"/>
        <v>0</v>
      </c>
      <c r="G73" s="129">
        <f t="shared" si="17"/>
        <v>0</v>
      </c>
      <c r="H73" s="129">
        <f t="shared" ref="H73:H78" si="18">E73-F73</f>
        <v>0</v>
      </c>
    </row>
    <row r="74" spans="1:8" s="38" customFormat="1">
      <c r="A74" s="122" t="s">
        <v>319</v>
      </c>
      <c r="B74" s="114" t="s">
        <v>127</v>
      </c>
      <c r="C74" s="128">
        <v>0</v>
      </c>
      <c r="D74" s="128">
        <v>0</v>
      </c>
      <c r="E74" s="128">
        <f>C74+D74</f>
        <v>0</v>
      </c>
      <c r="F74" s="128">
        <v>0</v>
      </c>
      <c r="G74" s="128">
        <v>0</v>
      </c>
      <c r="H74" s="128">
        <f t="shared" si="18"/>
        <v>0</v>
      </c>
    </row>
    <row r="75" spans="1:8" s="38" customFormat="1" ht="22.5">
      <c r="A75" s="122" t="s">
        <v>320</v>
      </c>
      <c r="B75" s="123" t="s">
        <v>128</v>
      </c>
      <c r="C75" s="128">
        <v>0</v>
      </c>
      <c r="D75" s="128">
        <v>0</v>
      </c>
      <c r="E75" s="128">
        <f t="shared" ref="E75:E78" si="19">C75+D75</f>
        <v>0</v>
      </c>
      <c r="F75" s="128">
        <v>0</v>
      </c>
      <c r="G75" s="128">
        <v>0</v>
      </c>
      <c r="H75" s="128">
        <f t="shared" si="18"/>
        <v>0</v>
      </c>
    </row>
    <row r="76" spans="1:8" s="38" customFormat="1">
      <c r="A76" s="122" t="s">
        <v>321</v>
      </c>
      <c r="B76" s="114" t="s">
        <v>129</v>
      </c>
      <c r="C76" s="128">
        <v>0</v>
      </c>
      <c r="D76" s="128">
        <v>0</v>
      </c>
      <c r="E76" s="128">
        <f t="shared" si="19"/>
        <v>0</v>
      </c>
      <c r="F76" s="128">
        <v>0</v>
      </c>
      <c r="G76" s="128">
        <v>0</v>
      </c>
      <c r="H76" s="128">
        <f t="shared" si="18"/>
        <v>0</v>
      </c>
    </row>
    <row r="77" spans="1:8" s="38" customFormat="1">
      <c r="A77" s="122" t="s">
        <v>322</v>
      </c>
      <c r="B77" s="114" t="s">
        <v>130</v>
      </c>
      <c r="C77" s="128">
        <v>0</v>
      </c>
      <c r="D77" s="128">
        <v>0</v>
      </c>
      <c r="E77" s="128">
        <f t="shared" si="19"/>
        <v>0</v>
      </c>
      <c r="F77" s="128">
        <v>0</v>
      </c>
      <c r="G77" s="128">
        <v>0</v>
      </c>
      <c r="H77" s="128">
        <f t="shared" si="18"/>
        <v>0</v>
      </c>
    </row>
    <row r="78" spans="1:8" s="38" customFormat="1" ht="5.0999999999999996" customHeight="1">
      <c r="A78" s="93"/>
      <c r="B78" s="113"/>
      <c r="C78" s="129">
        <v>0</v>
      </c>
      <c r="D78" s="129">
        <v>0</v>
      </c>
      <c r="E78" s="129">
        <f t="shared" si="19"/>
        <v>0</v>
      </c>
      <c r="F78" s="129">
        <v>0</v>
      </c>
      <c r="G78" s="129">
        <v>0</v>
      </c>
      <c r="H78" s="129">
        <f t="shared" si="18"/>
        <v>0</v>
      </c>
    </row>
    <row r="79" spans="1:8" s="38" customFormat="1" ht="12.75">
      <c r="A79" s="187" t="s">
        <v>83</v>
      </c>
      <c r="B79" s="198"/>
      <c r="C79" s="129">
        <f>C5+C42</f>
        <v>462433217.31999999</v>
      </c>
      <c r="D79" s="129">
        <f t="shared" ref="D79:H79" si="20">D5+D42</f>
        <v>192605937.59999999</v>
      </c>
      <c r="E79" s="129">
        <f t="shared" si="20"/>
        <v>655039154.92000008</v>
      </c>
      <c r="F79" s="129">
        <f t="shared" si="20"/>
        <v>173385677.99000001</v>
      </c>
      <c r="G79" s="129">
        <f t="shared" si="20"/>
        <v>168790639.64999998</v>
      </c>
      <c r="H79" s="129">
        <f t="shared" si="20"/>
        <v>481653476.93000001</v>
      </c>
    </row>
    <row r="80" spans="1:8" s="38" customFormat="1" ht="5.0999999999999996" customHeight="1">
      <c r="A80" s="124"/>
      <c r="B80" s="125"/>
      <c r="C80" s="99"/>
      <c r="D80" s="99"/>
      <c r="E80" s="99"/>
      <c r="F80" s="99"/>
      <c r="G80" s="99"/>
      <c r="H80" s="99"/>
    </row>
    <row r="81" spans="2:8" s="56" customFormat="1" ht="15">
      <c r="B81" s="36" t="s">
        <v>611</v>
      </c>
      <c r="C81" s="57"/>
      <c r="D81" s="57"/>
      <c r="E81" s="57"/>
      <c r="F81" s="57"/>
      <c r="G81" s="57"/>
    </row>
    <row r="82" spans="2:8" s="56" customFormat="1" ht="12.75">
      <c r="C82" s="57"/>
      <c r="D82" s="57"/>
      <c r="E82" s="57"/>
      <c r="F82" s="57"/>
      <c r="G82" s="57"/>
      <c r="H82" s="58"/>
    </row>
    <row r="83" spans="2:8" s="56" customFormat="1" ht="12.75">
      <c r="C83" s="57"/>
      <c r="D83" s="57"/>
      <c r="E83" s="57"/>
      <c r="F83" s="57"/>
      <c r="G83" s="57"/>
    </row>
    <row r="84" spans="2:8" s="56" customFormat="1" ht="12.75">
      <c r="C84" s="57"/>
      <c r="D84" s="57"/>
      <c r="E84" s="57"/>
      <c r="F84" s="57"/>
      <c r="G84" s="57"/>
    </row>
    <row r="85" spans="2:8" s="56" customFormat="1" ht="22.5" customHeight="1">
      <c r="B85" s="39" t="s">
        <v>612</v>
      </c>
      <c r="C85" s="57"/>
      <c r="D85" s="57"/>
      <c r="E85" s="59" t="s">
        <v>612</v>
      </c>
      <c r="F85" s="57"/>
      <c r="G85" s="57"/>
    </row>
    <row r="86" spans="2:8" s="56" customFormat="1" ht="12.75">
      <c r="B86" s="41" t="s">
        <v>613</v>
      </c>
      <c r="C86" s="57"/>
      <c r="D86" s="57"/>
      <c r="E86" s="42" t="s">
        <v>617</v>
      </c>
      <c r="F86" s="57"/>
      <c r="G86" s="57"/>
    </row>
    <row r="87" spans="2:8" s="56" customFormat="1" ht="12.75">
      <c r="B87" s="43" t="s">
        <v>615</v>
      </c>
      <c r="C87" s="57"/>
      <c r="D87" s="57"/>
      <c r="E87" s="49" t="s">
        <v>616</v>
      </c>
      <c r="F87" s="57"/>
      <c r="G87" s="57"/>
    </row>
    <row r="88" spans="2:8" s="56" customFormat="1" ht="12.75"/>
    <row r="89" spans="2:8" s="56" customFormat="1" ht="12.75"/>
    <row r="90" spans="2:8" s="56" customFormat="1" ht="12.75"/>
  </sheetData>
  <mergeCells count="15"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  <mergeCell ref="C2:G2"/>
    <mergeCell ref="A1:H1"/>
    <mergeCell ref="A2:B2"/>
    <mergeCell ref="A3:B3"/>
    <mergeCell ref="A5:B5"/>
  </mergeCells>
  <pageMargins left="0.7" right="0.7" top="0.75" bottom="0.75" header="0.3" footer="0.3"/>
  <ignoredErrors>
    <ignoredError sqref="C6:H15 C17:H24 C16:D16 F16:H16 C26:H35 C25:D25 F25:H25 C37:H52 C36:D36 F36:H36 C75:H79 C53:D74 F53:H74" formulaRange="1"/>
    <ignoredError sqref="E16 E25 E36 E53:E74" formula="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 Karina Cádena Hernández</cp:lastModifiedBy>
  <cp:lastPrinted>2017-04-18T18:51:15Z</cp:lastPrinted>
  <dcterms:created xsi:type="dcterms:W3CDTF">2017-01-11T17:22:36Z</dcterms:created>
  <dcterms:modified xsi:type="dcterms:W3CDTF">2019-08-01T23:11:10Z</dcterms:modified>
</cp:coreProperties>
</file>